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760" activeTab="0"/>
  </bookViews>
  <sheets>
    <sheet name="5 сес. 18г.-461" sheetId="1" r:id="rId1"/>
    <sheet name="Лист11" sheetId="2" r:id="rId2"/>
  </sheets>
  <definedNames>
    <definedName name="_xlnm.Print_Area" localSheetId="0">'5 сес. 18г.-461'!$A$1:$N$37</definedName>
  </definedNames>
  <calcPr fullCalcOnLoad="1"/>
</workbook>
</file>

<file path=xl/sharedStrings.xml><?xml version="1.0" encoding="utf-8"?>
<sst xmlns="http://schemas.openxmlformats.org/spreadsheetml/2006/main" count="95" uniqueCount="67">
  <si>
    <t>Кач.</t>
  </si>
  <si>
    <t>Абс.</t>
  </si>
  <si>
    <t>4,5,3</t>
  </si>
  <si>
    <t>4 и 5</t>
  </si>
  <si>
    <t>В зачетке</t>
  </si>
  <si>
    <t>№
н/п</t>
  </si>
  <si>
    <t>Выставляем ОЦЕНКИ:</t>
  </si>
  <si>
    <t>с учетом из журнала</t>
  </si>
  <si>
    <t>"2"</t>
  </si>
  <si>
    <t>"3"</t>
  </si>
  <si>
    <t>"0"</t>
  </si>
  <si>
    <t>"0" и "2"</t>
  </si>
  <si>
    <t>Довыденко</t>
  </si>
  <si>
    <t>Аудитор. час.</t>
  </si>
  <si>
    <t>Иностранный язык</t>
  </si>
  <si>
    <t>Самостоятел. работа</t>
  </si>
  <si>
    <t>Всего часов</t>
  </si>
  <si>
    <t>Ф.И.О.
студента</t>
  </si>
  <si>
    <t>Средний
 балл</t>
  </si>
  <si>
    <t>Сессия
закрыта</t>
  </si>
  <si>
    <t>Экзамены</t>
  </si>
  <si>
    <t>ЗАЧЕТЫ</t>
  </si>
  <si>
    <r>
      <rPr>
        <b/>
        <sz val="11"/>
        <rFont val="Times New Roman"/>
        <family val="1"/>
      </rPr>
      <t>ПМ.03</t>
    </r>
    <r>
      <rPr>
        <b/>
        <sz val="11"/>
        <color indexed="17"/>
        <rFont val="Times New Roman"/>
        <family val="1"/>
      </rPr>
      <t xml:space="preserve">
</t>
    </r>
    <r>
      <rPr>
        <sz val="11"/>
        <color indexed="17"/>
        <rFont val="Times New Roman"/>
        <family val="1"/>
      </rPr>
      <t>Организация работы коллектива исполнителей</t>
    </r>
  </si>
  <si>
    <r>
      <rPr>
        <b/>
        <sz val="11"/>
        <rFont val="Times New Roman"/>
        <family val="1"/>
      </rPr>
      <t xml:space="preserve">ПМ.04
</t>
    </r>
    <r>
      <rPr>
        <sz val="11"/>
        <color indexed="17"/>
        <rFont val="Times New Roman"/>
        <family val="1"/>
      </rPr>
      <t>Выполнение работ  по профессии "Лаборант химического анализа"</t>
    </r>
  </si>
  <si>
    <r>
      <rPr>
        <b/>
        <sz val="11"/>
        <rFont val="Times New Roman"/>
        <family val="1"/>
      </rPr>
      <t>МДК 05.01.</t>
    </r>
    <r>
      <rPr>
        <b/>
        <sz val="11"/>
        <color indexed="17"/>
        <rFont val="Times New Roman"/>
        <family val="1"/>
      </rPr>
      <t xml:space="preserve">
</t>
    </r>
    <r>
      <rPr>
        <sz val="10"/>
        <color indexed="17"/>
        <rFont val="Times New Roman"/>
        <family val="1"/>
      </rPr>
      <t>Технолдогические процессы транспортировки нефти</t>
    </r>
  </si>
  <si>
    <r>
      <t xml:space="preserve">Курсовой проект
</t>
    </r>
    <r>
      <rPr>
        <b/>
        <sz val="11"/>
        <rFont val="Times New Roman"/>
        <family val="1"/>
      </rPr>
      <t>ПМ.03</t>
    </r>
    <r>
      <rPr>
        <b/>
        <sz val="11"/>
        <color indexed="17"/>
        <rFont val="Times New Roman"/>
        <family val="1"/>
      </rPr>
      <t xml:space="preserve">
</t>
    </r>
    <r>
      <rPr>
        <sz val="11"/>
        <color indexed="17"/>
        <rFont val="Times New Roman"/>
        <family val="1"/>
      </rPr>
      <t>Организация работы коллектива исполнителей</t>
    </r>
  </si>
  <si>
    <t xml:space="preserve">Физ-ая культура   </t>
  </si>
  <si>
    <r>
      <t>МДК.02.01</t>
    </r>
    <r>
      <rPr>
        <sz val="11"/>
        <rFont val="Times New Roman"/>
        <family val="1"/>
      </rPr>
      <t xml:space="preserve">
</t>
    </r>
    <r>
      <rPr>
        <sz val="10"/>
        <rFont val="Times New Roman"/>
        <family val="1"/>
      </rPr>
      <t>Основы качественного и количественного анализа природных промышленных материалов</t>
    </r>
  </si>
  <si>
    <r>
      <t>МДК.03.01.</t>
    </r>
    <r>
      <rPr>
        <sz val="11"/>
        <rFont val="Times New Roman"/>
        <family val="1"/>
      </rPr>
      <t xml:space="preserve">
</t>
    </r>
    <r>
      <rPr>
        <sz val="10"/>
        <rFont val="Times New Roman"/>
        <family val="1"/>
      </rPr>
      <t>Управление персоналом химических лабораторий</t>
    </r>
  </si>
  <si>
    <r>
      <rPr>
        <b/>
        <sz val="11"/>
        <rFont val="Times New Roman"/>
        <family val="1"/>
      </rPr>
      <t>МДК 04.01.</t>
    </r>
    <r>
      <rPr>
        <b/>
        <sz val="11"/>
        <color indexed="17"/>
        <rFont val="Times New Roman"/>
        <family val="1"/>
      </rPr>
      <t xml:space="preserve">
</t>
    </r>
    <r>
      <rPr>
        <sz val="10"/>
        <rFont val="Times New Roman"/>
        <family val="1"/>
      </rPr>
      <t>Технология выполнения химического и физико-химического анализа</t>
    </r>
  </si>
  <si>
    <r>
      <rPr>
        <b/>
        <sz val="11"/>
        <rFont val="Times New Roman"/>
        <family val="1"/>
      </rPr>
      <t>МДК 06.01.</t>
    </r>
    <r>
      <rPr>
        <b/>
        <sz val="11"/>
        <color indexed="17"/>
        <rFont val="Times New Roman"/>
        <family val="1"/>
      </rPr>
      <t xml:space="preserve">
</t>
    </r>
    <r>
      <rPr>
        <sz val="10"/>
        <rFont val="Times New Roman"/>
        <family val="1"/>
      </rPr>
      <t>Организация контроля объектов окружающей среды</t>
    </r>
  </si>
  <si>
    <t>Кучера/
Дронюк/
Беломестных/
Степанова</t>
  </si>
  <si>
    <t xml:space="preserve">Дронюк </t>
  </si>
  <si>
    <t>Кучера/
Беломестных/
Степанова</t>
  </si>
  <si>
    <t>Лоскутова/
Либрихт</t>
  </si>
  <si>
    <t>5 семестр - 2018г.   461 гр.</t>
  </si>
  <si>
    <t>Волкова Анастасия Павловна</t>
  </si>
  <si>
    <t>Герасименок Алина Сергеевна</t>
  </si>
  <si>
    <t>Годованная Алиса Антоновна</t>
  </si>
  <si>
    <t xml:space="preserve">Гуляева Надежда Евгеньевна </t>
  </si>
  <si>
    <t xml:space="preserve">Каткова Полина Александровна </t>
  </si>
  <si>
    <t>Кривошеева Анна Валерьевна</t>
  </si>
  <si>
    <t>Кривошеина Юлия Олеговна</t>
  </si>
  <si>
    <t>Лешенок Анжелика Андреевна</t>
  </si>
  <si>
    <t>Лоскутова Екатерина Юрьевна</t>
  </si>
  <si>
    <t xml:space="preserve">Маметьева Анастасия Николаевна </t>
  </si>
  <si>
    <t>Маркова Любовь Николаевна</t>
  </si>
  <si>
    <t>Матовникова Кристина Алексеевна</t>
  </si>
  <si>
    <t>Моисеева Анастасия Владиславовна</t>
  </si>
  <si>
    <t>Никитенко Мария Вячеславовна</t>
  </si>
  <si>
    <t>Оглезнева Анастасия Васильевна</t>
  </si>
  <si>
    <t>Павёлкина Лилия Александровна</t>
  </si>
  <si>
    <t>Павлова Татьяна Сергеевна</t>
  </si>
  <si>
    <t>Панкова Дарья Дмитриевна</t>
  </si>
  <si>
    <t>Пилипец Юлия Александровна</t>
  </si>
  <si>
    <t xml:space="preserve">Прушинская Олеся Игоревна </t>
  </si>
  <si>
    <t xml:space="preserve">Рзаева Даяна Икметовна </t>
  </si>
  <si>
    <t>Салосина Ирина Сергеевна</t>
  </si>
  <si>
    <t>Семеняк Анастасия Павловна</t>
  </si>
  <si>
    <t>Смехова Анастасия Евгеньевна</t>
  </si>
  <si>
    <t>Херман Вероника Евгеньевна</t>
  </si>
  <si>
    <t xml:space="preserve">Арышева Ксения Евгеньевна   </t>
  </si>
  <si>
    <t>Беломестных/
Артикбаева</t>
  </si>
  <si>
    <t>КП - 23</t>
  </si>
  <si>
    <t>25.12.18г.</t>
  </si>
  <si>
    <t>25.10.18г.</t>
  </si>
  <si>
    <t>Кускова/
Батанина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</si>
</sst>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6"/>
      <color indexed="56"/>
      <name val="Times New Roman"/>
      <family val="1"/>
    </font>
    <font>
      <sz val="10"/>
      <name val="Arial"/>
      <family val="2"/>
    </font>
    <font>
      <b/>
      <sz val="11"/>
      <color indexed="17"/>
      <name val="Times New Roman"/>
      <family val="1"/>
    </font>
    <font>
      <sz val="11"/>
      <color indexed="17"/>
      <name val="Times New Roman"/>
      <family val="1"/>
    </font>
    <font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00B05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7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4" fillId="0" borderId="9" applyNumberFormat="0" applyFill="0" applyAlignment="0" applyProtection="0"/>
    <xf numFmtId="0" fontId="6" fillId="0" borderId="10">
      <alignment/>
      <protection/>
    </xf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57" fillId="0" borderId="0" xfId="0" applyFont="1" applyAlignment="1">
      <alignment horizontal="right" wrapText="1"/>
    </xf>
    <xf numFmtId="0" fontId="57" fillId="0" borderId="10" xfId="0" applyFont="1" applyBorder="1" applyAlignment="1">
      <alignment wrapText="1"/>
    </xf>
    <xf numFmtId="0" fontId="57" fillId="7" borderId="10" xfId="0" applyFont="1" applyFill="1" applyBorder="1" applyAlignment="1">
      <alignment wrapText="1"/>
    </xf>
    <xf numFmtId="0" fontId="7" fillId="0" borderId="0" xfId="52" applyFont="1" applyBorder="1" applyAlignment="1" applyProtection="1">
      <alignment horizontal="center" vertical="center" textRotation="90" wrapText="1"/>
      <protection locked="0"/>
    </xf>
    <xf numFmtId="0" fontId="13" fillId="0" borderId="0" xfId="52" applyFont="1" applyBorder="1" applyAlignment="1" applyProtection="1">
      <alignment horizontal="center" vertical="center" textRotation="90" wrapText="1"/>
      <protection locked="0"/>
    </xf>
    <xf numFmtId="0" fontId="7" fillId="0" borderId="10" xfId="52" applyBorder="1" applyAlignment="1" applyProtection="1">
      <alignment horizontal="center" vertical="center" textRotation="90" wrapText="1"/>
      <protection locked="0"/>
    </xf>
    <xf numFmtId="0" fontId="13" fillId="0" borderId="10" xfId="52" applyFont="1" applyBorder="1" applyAlignment="1" applyProtection="1">
      <alignment horizontal="center" vertical="center" textRotation="90" wrapText="1"/>
      <protection locked="0"/>
    </xf>
    <xf numFmtId="0" fontId="10" fillId="0" borderId="11" xfId="52" applyFont="1" applyFill="1" applyBorder="1" applyAlignment="1">
      <alignment horizontal="center" textRotation="90" wrapText="1"/>
      <protection/>
    </xf>
    <xf numFmtId="0" fontId="10" fillId="0" borderId="10" xfId="52" applyFont="1" applyFill="1" applyBorder="1" applyAlignment="1">
      <alignment horizontal="center" textRotation="90" wrapText="1"/>
      <protection/>
    </xf>
    <xf numFmtId="0" fontId="9" fillId="0" borderId="10" xfId="52" applyFont="1" applyFill="1" applyBorder="1" applyAlignment="1">
      <alignment horizontal="center" textRotation="90" wrapText="1"/>
      <protection/>
    </xf>
    <xf numFmtId="0" fontId="9" fillId="0" borderId="12" xfId="52" applyFont="1" applyFill="1" applyBorder="1" applyAlignment="1">
      <alignment horizontal="center" textRotation="90" wrapText="1"/>
      <protection/>
    </xf>
    <xf numFmtId="0" fontId="14" fillId="0" borderId="12" xfId="52" applyFont="1" applyBorder="1" applyAlignment="1">
      <alignment horizontal="center" textRotation="90" wrapText="1"/>
      <protection/>
    </xf>
    <xf numFmtId="0" fontId="14" fillId="0" borderId="10" xfId="52" applyFont="1" applyBorder="1" applyAlignment="1">
      <alignment horizontal="center" textRotation="90" wrapText="1"/>
      <protection/>
    </xf>
    <xf numFmtId="0" fontId="58" fillId="0" borderId="13" xfId="52" applyFont="1" applyFill="1" applyBorder="1" applyAlignment="1">
      <alignment horizontal="center" vertical="center" wrapText="1"/>
      <protection/>
    </xf>
    <xf numFmtId="0" fontId="58" fillId="0" borderId="12" xfId="52" applyFont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58" fillId="0" borderId="14" xfId="52" applyFont="1" applyFill="1" applyBorder="1" applyAlignment="1">
      <alignment horizontal="center" vertical="center" wrapText="1"/>
      <protection/>
    </xf>
    <xf numFmtId="0" fontId="58" fillId="0" borderId="15" xfId="52" applyFont="1" applyBorder="1" applyAlignment="1">
      <alignment horizontal="center" vertical="center" wrapText="1"/>
      <protection/>
    </xf>
    <xf numFmtId="0" fontId="18" fillId="0" borderId="15" xfId="52" applyFont="1" applyBorder="1" applyAlignment="1">
      <alignment horizontal="center" vertical="center" wrapText="1"/>
      <protection/>
    </xf>
    <xf numFmtId="0" fontId="2" fillId="0" borderId="16" xfId="52" applyFont="1" applyFill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 wrapText="1"/>
      <protection/>
    </xf>
    <xf numFmtId="0" fontId="58" fillId="0" borderId="17" xfId="52" applyFont="1" applyFill="1" applyBorder="1" applyAlignment="1">
      <alignment horizontal="center" vertical="center" wrapText="1"/>
      <protection/>
    </xf>
    <xf numFmtId="0" fontId="18" fillId="0" borderId="18" xfId="52" applyFont="1" applyBorder="1" applyAlignment="1">
      <alignment horizontal="center" vertical="center" wrapText="1"/>
      <protection/>
    </xf>
    <xf numFmtId="0" fontId="4" fillId="0" borderId="19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20" xfId="52" applyFont="1" applyFill="1" applyBorder="1" applyAlignment="1">
      <alignment horizontal="center" vertical="center" wrapText="1"/>
      <protection/>
    </xf>
    <xf numFmtId="0" fontId="19" fillId="0" borderId="21" xfId="52" applyFont="1" applyFill="1" applyBorder="1" applyAlignment="1">
      <alignment horizontal="right" wrapText="1"/>
      <protection/>
    </xf>
    <xf numFmtId="0" fontId="14" fillId="0" borderId="13" xfId="52" applyFont="1" applyBorder="1" applyAlignment="1">
      <alignment horizontal="center" textRotation="90" wrapText="1"/>
      <protection/>
    </xf>
    <xf numFmtId="0" fontId="59" fillId="0" borderId="22" xfId="52" applyFont="1" applyFill="1" applyBorder="1" applyAlignment="1">
      <alignment horizontal="right" wrapText="1"/>
      <protection/>
    </xf>
    <xf numFmtId="0" fontId="59" fillId="0" borderId="10" xfId="52" applyFont="1" applyFill="1" applyBorder="1" applyAlignment="1">
      <alignment horizontal="right" wrapText="1"/>
      <protection/>
    </xf>
    <xf numFmtId="0" fontId="2" fillId="0" borderId="23" xfId="52" applyFont="1" applyFill="1" applyBorder="1" applyAlignment="1">
      <alignment horizontal="center" vertical="center" wrapText="1"/>
      <protection/>
    </xf>
    <xf numFmtId="0" fontId="14" fillId="0" borderId="24" xfId="52" applyFont="1" applyFill="1" applyBorder="1" applyAlignment="1">
      <alignment horizontal="center" textRotation="90" wrapText="1"/>
      <protection/>
    </xf>
    <xf numFmtId="0" fontId="18" fillId="0" borderId="24" xfId="52" applyFont="1" applyFill="1" applyBorder="1" applyAlignment="1">
      <alignment horizontal="center" vertical="center" wrapText="1"/>
      <protection/>
    </xf>
    <xf numFmtId="0" fontId="18" fillId="0" borderId="25" xfId="52" applyFont="1" applyFill="1" applyBorder="1" applyAlignment="1">
      <alignment horizontal="center" vertical="center" wrapText="1"/>
      <protection/>
    </xf>
    <xf numFmtId="0" fontId="18" fillId="0" borderId="26" xfId="52" applyFont="1" applyFill="1" applyBorder="1" applyAlignment="1">
      <alignment horizontal="center" vertical="center" wrapText="1"/>
      <protection/>
    </xf>
    <xf numFmtId="0" fontId="6" fillId="0" borderId="22" xfId="52" applyFont="1" applyFill="1" applyBorder="1" applyAlignment="1">
      <alignment horizontal="right" wrapText="1"/>
      <protection/>
    </xf>
    <xf numFmtId="0" fontId="6" fillId="0" borderId="10" xfId="52" applyFont="1" applyFill="1" applyBorder="1" applyAlignment="1">
      <alignment horizontal="right" wrapText="1"/>
      <protection/>
    </xf>
    <xf numFmtId="0" fontId="6" fillId="0" borderId="0" xfId="52" applyFont="1" applyAlignment="1">
      <alignment wrapText="1"/>
      <protection/>
    </xf>
    <xf numFmtId="0" fontId="12" fillId="0" borderId="0" xfId="52" applyFont="1" applyFill="1" applyAlignment="1">
      <alignment horizontal="center" wrapText="1"/>
      <protection/>
    </xf>
    <xf numFmtId="0" fontId="8" fillId="0" borderId="27" xfId="52" applyFont="1" applyFill="1" applyBorder="1" applyAlignment="1">
      <alignment horizontal="center" wrapText="1"/>
      <protection/>
    </xf>
    <xf numFmtId="0" fontId="2" fillId="0" borderId="0" xfId="52" applyFont="1" applyAlignment="1">
      <alignment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10" fillId="0" borderId="0" xfId="52" applyFont="1" applyAlignment="1">
      <alignment wrapText="1"/>
      <protection/>
    </xf>
    <xf numFmtId="0" fontId="6" fillId="0" borderId="0" xfId="52" applyFont="1" applyAlignment="1">
      <alignment horizontal="center" vertical="center" wrapText="1"/>
      <protection/>
    </xf>
    <xf numFmtId="0" fontId="6" fillId="0" borderId="28" xfId="52" applyFont="1" applyFill="1" applyBorder="1" applyAlignment="1">
      <alignment wrapText="1"/>
      <protection/>
    </xf>
    <xf numFmtId="14" fontId="60" fillId="0" borderId="29" xfId="52" applyNumberFormat="1" applyFont="1" applyFill="1" applyBorder="1" applyAlignment="1">
      <alignment horizontal="center" wrapText="1"/>
      <protection/>
    </xf>
    <xf numFmtId="0" fontId="59" fillId="0" borderId="30" xfId="52" applyFont="1" applyFill="1" applyBorder="1" applyAlignment="1">
      <alignment horizontal="right" wrapText="1"/>
      <protection/>
    </xf>
    <xf numFmtId="0" fontId="6" fillId="0" borderId="31" xfId="52" applyFont="1" applyFill="1" applyBorder="1" applyAlignment="1">
      <alignment horizontal="right" wrapText="1"/>
      <protection/>
    </xf>
    <xf numFmtId="0" fontId="6" fillId="0" borderId="22" xfId="52" applyNumberFormat="1" applyFont="1" applyFill="1" applyBorder="1" applyAlignment="1">
      <alignment horizontal="right" wrapText="1"/>
      <protection/>
    </xf>
    <xf numFmtId="0" fontId="6" fillId="0" borderId="28" xfId="52" applyFont="1" applyFill="1" applyBorder="1" applyAlignment="1">
      <alignment horizontal="right" wrapText="1"/>
      <protection/>
    </xf>
    <xf numFmtId="0" fontId="6" fillId="0" borderId="0" xfId="52" applyFont="1" applyFill="1" applyBorder="1" applyAlignment="1">
      <alignment wrapText="1"/>
      <protection/>
    </xf>
    <xf numFmtId="0" fontId="6" fillId="0" borderId="0" xfId="52" applyFont="1" applyFill="1" applyAlignment="1">
      <alignment wrapText="1"/>
      <protection/>
    </xf>
    <xf numFmtId="0" fontId="6" fillId="0" borderId="0" xfId="52" applyFont="1" applyAlignment="1">
      <alignment wrapText="1"/>
      <protection/>
    </xf>
    <xf numFmtId="0" fontId="6" fillId="0" borderId="12" xfId="52" applyFont="1" applyFill="1" applyBorder="1" applyAlignment="1">
      <alignment wrapText="1"/>
      <protection/>
    </xf>
    <xf numFmtId="0" fontId="59" fillId="0" borderId="13" xfId="52" applyFont="1" applyFill="1" applyBorder="1" applyAlignment="1">
      <alignment horizontal="right" wrapText="1"/>
      <protection/>
    </xf>
    <xf numFmtId="0" fontId="6" fillId="0" borderId="0" xfId="52" applyFont="1" applyFill="1" applyAlignment="1">
      <alignment horizontal="right" wrapText="1"/>
      <protection/>
    </xf>
    <xf numFmtId="2" fontId="6" fillId="0" borderId="31" xfId="52" applyNumberFormat="1" applyFont="1" applyFill="1" applyBorder="1" applyAlignment="1">
      <alignment horizontal="right" wrapText="1"/>
      <protection/>
    </xf>
    <xf numFmtId="0" fontId="6" fillId="0" borderId="10" xfId="52" applyNumberFormat="1" applyFont="1" applyFill="1" applyBorder="1" applyAlignment="1">
      <alignment horizontal="right" wrapText="1"/>
      <protection/>
    </xf>
    <xf numFmtId="0" fontId="6" fillId="0" borderId="0" xfId="52" applyFont="1" applyAlignment="1">
      <alignment horizontal="right" wrapText="1"/>
      <protection/>
    </xf>
    <xf numFmtId="0" fontId="6" fillId="0" borderId="12" xfId="52" applyFont="1" applyFill="1" applyBorder="1" applyAlignment="1">
      <alignment horizontal="right" wrapText="1"/>
      <protection/>
    </xf>
    <xf numFmtId="0" fontId="3" fillId="0" borderId="22" xfId="52" applyFont="1" applyBorder="1" applyAlignment="1">
      <alignment horizontal="right" wrapText="1"/>
      <protection/>
    </xf>
    <xf numFmtId="9" fontId="61" fillId="0" borderId="22" xfId="57" applyFont="1" applyBorder="1" applyAlignment="1">
      <alignment wrapText="1"/>
    </xf>
    <xf numFmtId="0" fontId="8" fillId="0" borderId="28" xfId="52" applyFont="1" applyBorder="1" applyAlignment="1">
      <alignment horizontal="right" wrapText="1"/>
      <protection/>
    </xf>
    <xf numFmtId="9" fontId="2" fillId="0" borderId="22" xfId="57" applyFont="1" applyBorder="1" applyAlignment="1">
      <alignment horizontal="center" wrapText="1"/>
    </xf>
    <xf numFmtId="0" fontId="3" fillId="0" borderId="10" xfId="52" applyFont="1" applyBorder="1" applyAlignment="1">
      <alignment horizontal="right" wrapText="1"/>
      <protection/>
    </xf>
    <xf numFmtId="9" fontId="61" fillId="0" borderId="10" xfId="57" applyFont="1" applyBorder="1" applyAlignment="1">
      <alignment wrapText="1"/>
    </xf>
    <xf numFmtId="0" fontId="8" fillId="0" borderId="10" xfId="52" applyFont="1" applyBorder="1" applyAlignment="1">
      <alignment horizontal="right" wrapText="1"/>
      <protection/>
    </xf>
    <xf numFmtId="9" fontId="2" fillId="0" borderId="10" xfId="57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" fillId="0" borderId="32" xfId="52" applyFont="1" applyFill="1" applyBorder="1" applyAlignment="1">
      <alignment textRotation="90" wrapText="1"/>
      <protection/>
    </xf>
    <xf numFmtId="0" fontId="2" fillId="0" borderId="22" xfId="52" applyFont="1" applyFill="1" applyBorder="1" applyAlignment="1">
      <alignment horizontal="right" textRotation="90" wrapText="1"/>
      <protection/>
    </xf>
    <xf numFmtId="0" fontId="2" fillId="0" borderId="21" xfId="52" applyFont="1" applyFill="1" applyBorder="1" applyAlignment="1">
      <alignment horizontal="right" textRotation="90" wrapText="1"/>
      <protection/>
    </xf>
    <xf numFmtId="0" fontId="2" fillId="0" borderId="11" xfId="52" applyFont="1" applyFill="1" applyBorder="1" applyAlignment="1">
      <alignment horizontal="right" textRotation="90" wrapText="1"/>
      <protection/>
    </xf>
    <xf numFmtId="0" fontId="2" fillId="0" borderId="10" xfId="52" applyFont="1" applyFill="1" applyBorder="1" applyAlignment="1">
      <alignment horizontal="right" textRotation="90" wrapText="1"/>
      <protection/>
    </xf>
    <xf numFmtId="0" fontId="2" fillId="0" borderId="12" xfId="52" applyFont="1" applyFill="1" applyBorder="1" applyAlignment="1">
      <alignment horizontal="right" textRotation="90" wrapText="1"/>
      <protection/>
    </xf>
    <xf numFmtId="14" fontId="60" fillId="33" borderId="29" xfId="52" applyNumberFormat="1" applyFont="1" applyFill="1" applyBorder="1" applyAlignment="1">
      <alignment horizontal="center" wrapText="1"/>
      <protection/>
    </xf>
    <xf numFmtId="0" fontId="14" fillId="7" borderId="10" xfId="52" applyFont="1" applyFill="1" applyBorder="1" applyAlignment="1">
      <alignment horizontal="center" textRotation="90" wrapText="1"/>
      <protection/>
    </xf>
    <xf numFmtId="0" fontId="14" fillId="7" borderId="12" xfId="52" applyFont="1" applyFill="1" applyBorder="1" applyAlignment="1">
      <alignment horizontal="center" textRotation="90" wrapText="1"/>
      <protection/>
    </xf>
    <xf numFmtId="0" fontId="21" fillId="33" borderId="10" xfId="0" applyFont="1" applyFill="1" applyBorder="1" applyAlignment="1">
      <alignment wrapText="1"/>
    </xf>
    <xf numFmtId="0" fontId="62" fillId="0" borderId="10" xfId="0" applyFont="1" applyBorder="1" applyAlignment="1">
      <alignment wrapText="1"/>
    </xf>
    <xf numFmtId="2" fontId="63" fillId="0" borderId="31" xfId="52" applyNumberFormat="1" applyFont="1" applyFill="1" applyBorder="1" applyAlignment="1">
      <alignment horizontal="right" wrapText="1"/>
      <protection/>
    </xf>
    <xf numFmtId="0" fontId="62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/>
    </xf>
    <xf numFmtId="2" fontId="63" fillId="0" borderId="10" xfId="52" applyNumberFormat="1" applyFont="1" applyFill="1" applyBorder="1" applyAlignment="1">
      <alignment horizontal="right" wrapText="1"/>
      <protection/>
    </xf>
    <xf numFmtId="0" fontId="19" fillId="0" borderId="24" xfId="52" applyFont="1" applyFill="1" applyBorder="1" applyAlignment="1">
      <alignment horizontal="right" wrapText="1"/>
      <protection/>
    </xf>
    <xf numFmtId="0" fontId="6" fillId="0" borderId="11" xfId="52" applyFont="1" applyFill="1" applyBorder="1" applyAlignment="1">
      <alignment horizontal="right" wrapText="1"/>
      <protection/>
    </xf>
    <xf numFmtId="0" fontId="59" fillId="33" borderId="22" xfId="52" applyFont="1" applyFill="1" applyBorder="1" applyAlignment="1">
      <alignment horizontal="right" wrapText="1"/>
      <protection/>
    </xf>
    <xf numFmtId="0" fontId="8" fillId="0" borderId="10" xfId="52" applyFont="1" applyFill="1" applyBorder="1" applyAlignment="1">
      <alignment horizontal="right" wrapText="1"/>
      <protection/>
    </xf>
    <xf numFmtId="0" fontId="64" fillId="0" borderId="10" xfId="0" applyFont="1" applyBorder="1" applyAlignment="1">
      <alignment wrapText="1"/>
    </xf>
    <xf numFmtId="2" fontId="61" fillId="0" borderId="31" xfId="52" applyNumberFormat="1" applyFont="1" applyFill="1" applyBorder="1" applyAlignment="1">
      <alignment horizontal="right" wrapText="1"/>
      <protection/>
    </xf>
    <xf numFmtId="0" fontId="12" fillId="0" borderId="0" xfId="52" applyFont="1" applyFill="1" applyAlignment="1">
      <alignment horizont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33" xfId="52" applyFont="1" applyBorder="1" applyAlignment="1">
      <alignment horizontal="center" vertical="center" wrapText="1"/>
      <protection/>
    </xf>
    <xf numFmtId="0" fontId="8" fillId="0" borderId="34" xfId="52" applyFont="1" applyBorder="1" applyAlignment="1">
      <alignment horizontal="center" vertical="center" wrapText="1"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20" fillId="0" borderId="35" xfId="52" applyFont="1" applyBorder="1" applyAlignment="1">
      <alignment horizontal="center" vertical="center" wrapText="1"/>
      <protection/>
    </xf>
    <xf numFmtId="0" fontId="61" fillId="0" borderId="36" xfId="52" applyFont="1" applyBorder="1" applyAlignment="1">
      <alignment horizontal="center" vertical="center" wrapText="1"/>
      <protection/>
    </xf>
    <xf numFmtId="0" fontId="61" fillId="0" borderId="37" xfId="52" applyFont="1" applyBorder="1" applyAlignment="1">
      <alignment horizontal="center" vertical="center" wrapText="1"/>
      <protection/>
    </xf>
    <xf numFmtId="0" fontId="61" fillId="0" borderId="38" xfId="52" applyFont="1" applyBorder="1" applyAlignment="1">
      <alignment horizontal="center" vertical="center" wrapText="1"/>
      <protection/>
    </xf>
    <xf numFmtId="0" fontId="8" fillId="0" borderId="39" xfId="52" applyFont="1" applyBorder="1" applyAlignment="1">
      <alignment horizontal="center" wrapText="1"/>
      <protection/>
    </xf>
    <xf numFmtId="0" fontId="8" fillId="0" borderId="40" xfId="52" applyFont="1" applyBorder="1" applyAlignment="1">
      <alignment horizontal="center" wrapText="1"/>
      <protection/>
    </xf>
    <xf numFmtId="0" fontId="8" fillId="0" borderId="11" xfId="52" applyFont="1" applyBorder="1" applyAlignment="1">
      <alignment horizontal="center" wrapText="1"/>
      <protection/>
    </xf>
    <xf numFmtId="0" fontId="8" fillId="0" borderId="10" xfId="52" applyFont="1" applyBorder="1" applyAlignment="1">
      <alignment horizontal="center" wrapText="1"/>
      <protection/>
    </xf>
    <xf numFmtId="0" fontId="4" fillId="0" borderId="12" xfId="52" applyFont="1" applyFill="1" applyBorder="1" applyAlignment="1">
      <alignment horizontal="right" vertical="center" wrapText="1"/>
      <protection/>
    </xf>
    <xf numFmtId="0" fontId="4" fillId="0" borderId="11" xfId="52" applyFont="1" applyFill="1" applyBorder="1" applyAlignment="1">
      <alignment horizontal="right" vertical="center" wrapText="1"/>
      <protection/>
    </xf>
    <xf numFmtId="0" fontId="4" fillId="0" borderId="41" xfId="52" applyFont="1" applyFill="1" applyBorder="1" applyAlignment="1">
      <alignment horizontal="right" vertical="center" wrapText="1"/>
      <protection/>
    </xf>
    <xf numFmtId="0" fontId="4" fillId="0" borderId="42" xfId="52" applyFont="1" applyFill="1" applyBorder="1" applyAlignment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dxfs count="17">
    <dxf>
      <fill>
        <patternFill patternType="none">
          <bgColor indexed="65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00291252136"/>
        </patternFill>
      </fill>
    </dxf>
    <dxf>
      <fill>
        <patternFill>
          <bgColor theme="4" tint="0.7999799847602844"/>
        </patternFill>
      </fill>
    </dxf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T37"/>
  <sheetViews>
    <sheetView tabSelected="1" zoomScale="86" zoomScaleNormal="86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G26" sqref="G26"/>
    </sheetView>
  </sheetViews>
  <sheetFormatPr defaultColWidth="9.140625" defaultRowHeight="15"/>
  <cols>
    <col min="1" max="1" width="5.140625" style="42" customWidth="1"/>
    <col min="2" max="2" width="49.57421875" style="42" customWidth="1"/>
    <col min="3" max="3" width="10.57421875" style="42" customWidth="1"/>
    <col min="4" max="4" width="12.28125" style="42" customWidth="1"/>
    <col min="5" max="5" width="11.00390625" style="42" customWidth="1"/>
    <col min="6" max="6" width="12.57421875" style="42" customWidth="1"/>
    <col min="7" max="7" width="9.8515625" style="42" customWidth="1"/>
    <col min="8" max="8" width="13.57421875" style="42" customWidth="1"/>
    <col min="9" max="10" width="6.8515625" style="42" customWidth="1"/>
    <col min="11" max="11" width="15.57421875" style="42" customWidth="1"/>
    <col min="12" max="12" width="10.7109375" style="42" customWidth="1"/>
    <col min="13" max="13" width="12.28125" style="42" customWidth="1"/>
    <col min="14" max="14" width="9.00390625" style="42" customWidth="1"/>
    <col min="15" max="16384" width="9.140625" style="42" customWidth="1"/>
  </cols>
  <sheetData>
    <row r="2" spans="3:14" ht="20.25">
      <c r="C2" s="95" t="s">
        <v>35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4" ht="26.25" thickBot="1">
      <c r="B3" s="1" t="s">
        <v>6</v>
      </c>
      <c r="C3" s="2" t="s">
        <v>4</v>
      </c>
      <c r="D3" s="3" t="s">
        <v>7</v>
      </c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20.25" customHeight="1">
      <c r="A4" s="96" t="s">
        <v>5</v>
      </c>
      <c r="B4" s="99" t="s">
        <v>17</v>
      </c>
      <c r="C4" s="96" t="s">
        <v>18</v>
      </c>
      <c r="D4" s="101" t="s">
        <v>19</v>
      </c>
      <c r="E4" s="104" t="s">
        <v>20</v>
      </c>
      <c r="F4" s="105"/>
      <c r="G4" s="105"/>
      <c r="H4" s="44" t="s">
        <v>63</v>
      </c>
      <c r="I4" s="106" t="s">
        <v>21</v>
      </c>
      <c r="J4" s="107"/>
      <c r="K4" s="107"/>
      <c r="L4" s="107"/>
      <c r="M4" s="107"/>
      <c r="N4" s="107"/>
    </row>
    <row r="5" spans="1:20" ht="143.25" customHeight="1">
      <c r="A5" s="97"/>
      <c r="B5" s="99"/>
      <c r="C5" s="97"/>
      <c r="D5" s="102"/>
      <c r="E5" s="32" t="s">
        <v>22</v>
      </c>
      <c r="F5" s="12" t="s">
        <v>23</v>
      </c>
      <c r="G5" s="13" t="s">
        <v>24</v>
      </c>
      <c r="H5" s="36" t="s">
        <v>25</v>
      </c>
      <c r="I5" s="8" t="s">
        <v>14</v>
      </c>
      <c r="J5" s="9" t="s">
        <v>26</v>
      </c>
      <c r="K5" s="10" t="s">
        <v>27</v>
      </c>
      <c r="L5" s="11" t="s">
        <v>28</v>
      </c>
      <c r="M5" s="82" t="s">
        <v>29</v>
      </c>
      <c r="N5" s="81" t="s">
        <v>30</v>
      </c>
      <c r="O5" s="6" t="s">
        <v>8</v>
      </c>
      <c r="P5" s="6" t="s">
        <v>9</v>
      </c>
      <c r="Q5" s="6" t="s">
        <v>10</v>
      </c>
      <c r="R5" s="6" t="s">
        <v>11</v>
      </c>
      <c r="S5" s="7" t="s">
        <v>3</v>
      </c>
      <c r="T5" s="7" t="s">
        <v>2</v>
      </c>
    </row>
    <row r="6" spans="1:20" s="45" customFormat="1" ht="69.75" customHeight="1">
      <c r="A6" s="97"/>
      <c r="B6" s="99"/>
      <c r="C6" s="97"/>
      <c r="D6" s="103"/>
      <c r="E6" s="74" t="s">
        <v>31</v>
      </c>
      <c r="F6" s="75" t="s">
        <v>12</v>
      </c>
      <c r="G6" s="75" t="s">
        <v>12</v>
      </c>
      <c r="H6" s="76" t="s">
        <v>32</v>
      </c>
      <c r="I6" s="77" t="s">
        <v>62</v>
      </c>
      <c r="J6" s="78" t="s">
        <v>34</v>
      </c>
      <c r="K6" s="78" t="s">
        <v>66</v>
      </c>
      <c r="L6" s="79" t="s">
        <v>33</v>
      </c>
      <c r="M6" s="78" t="s">
        <v>12</v>
      </c>
      <c r="N6" s="78" t="s">
        <v>12</v>
      </c>
      <c r="O6" s="4"/>
      <c r="P6" s="4"/>
      <c r="Q6" s="4"/>
      <c r="R6" s="4"/>
      <c r="S6" s="5"/>
      <c r="T6" s="5"/>
    </row>
    <row r="7" spans="1:20" s="48" customFormat="1" ht="21" customHeight="1">
      <c r="A7" s="97"/>
      <c r="B7" s="99"/>
      <c r="C7" s="108" t="s">
        <v>13</v>
      </c>
      <c r="D7" s="109"/>
      <c r="E7" s="14">
        <v>359</v>
      </c>
      <c r="F7" s="15">
        <v>742</v>
      </c>
      <c r="G7" s="16">
        <v>70</v>
      </c>
      <c r="H7" s="37">
        <v>20</v>
      </c>
      <c r="I7" s="17">
        <v>34</v>
      </c>
      <c r="J7" s="18">
        <v>32</v>
      </c>
      <c r="K7" s="19">
        <v>192</v>
      </c>
      <c r="L7" s="18">
        <v>144</v>
      </c>
      <c r="M7" s="19">
        <v>32</v>
      </c>
      <c r="N7" s="19">
        <v>72</v>
      </c>
      <c r="O7" s="46"/>
      <c r="P7" s="46"/>
      <c r="Q7" s="46"/>
      <c r="R7" s="46"/>
      <c r="S7" s="46"/>
      <c r="T7" s="47"/>
    </row>
    <row r="8" spans="1:20" s="48" customFormat="1" ht="21" customHeight="1" thickBot="1">
      <c r="A8" s="97"/>
      <c r="B8" s="99"/>
      <c r="C8" s="108" t="s">
        <v>15</v>
      </c>
      <c r="D8" s="109"/>
      <c r="E8" s="20"/>
      <c r="F8" s="21"/>
      <c r="G8" s="22">
        <v>30</v>
      </c>
      <c r="H8" s="38">
        <v>10</v>
      </c>
      <c r="I8" s="35">
        <v>8</v>
      </c>
      <c r="J8" s="23">
        <v>44</v>
      </c>
      <c r="K8" s="24">
        <v>62</v>
      </c>
      <c r="L8" s="25">
        <v>64</v>
      </c>
      <c r="M8" s="24">
        <v>10</v>
      </c>
      <c r="N8" s="24">
        <v>42</v>
      </c>
      <c r="O8" s="46"/>
      <c r="P8" s="46"/>
      <c r="Q8" s="46"/>
      <c r="R8" s="46"/>
      <c r="S8" s="46"/>
      <c r="T8" s="47"/>
    </row>
    <row r="9" spans="1:20" s="48" customFormat="1" ht="15" customHeight="1" thickBot="1">
      <c r="A9" s="98"/>
      <c r="B9" s="100"/>
      <c r="C9" s="110" t="s">
        <v>16</v>
      </c>
      <c r="D9" s="111"/>
      <c r="E9" s="26">
        <f>SUM(E7:E8)</f>
        <v>359</v>
      </c>
      <c r="F9" s="27">
        <f aca="true" t="shared" si="0" ref="F9:N9">SUM(F7:F8)</f>
        <v>742</v>
      </c>
      <c r="G9" s="27">
        <f t="shared" si="0"/>
        <v>100</v>
      </c>
      <c r="H9" s="39">
        <f t="shared" si="0"/>
        <v>30</v>
      </c>
      <c r="I9" s="28">
        <f t="shared" si="0"/>
        <v>42</v>
      </c>
      <c r="J9" s="29">
        <f t="shared" si="0"/>
        <v>76</v>
      </c>
      <c r="K9" s="29">
        <f t="shared" si="0"/>
        <v>254</v>
      </c>
      <c r="L9" s="29">
        <f t="shared" si="0"/>
        <v>208</v>
      </c>
      <c r="M9" s="29">
        <f t="shared" si="0"/>
        <v>42</v>
      </c>
      <c r="N9" s="30">
        <f t="shared" si="0"/>
        <v>114</v>
      </c>
      <c r="O9" s="46"/>
      <c r="P9" s="46"/>
      <c r="Q9" s="46"/>
      <c r="R9" s="46"/>
      <c r="S9" s="46"/>
      <c r="T9" s="47"/>
    </row>
    <row r="10" spans="1:20" ht="21" customHeight="1">
      <c r="A10" s="49">
        <v>1</v>
      </c>
      <c r="B10" s="84" t="s">
        <v>36</v>
      </c>
      <c r="C10" s="85">
        <f>AVERAGE(E10:N10)</f>
        <v>4.7</v>
      </c>
      <c r="D10" s="50" t="s">
        <v>64</v>
      </c>
      <c r="E10" s="51">
        <v>5</v>
      </c>
      <c r="F10" s="33">
        <v>4</v>
      </c>
      <c r="G10" s="33">
        <v>5</v>
      </c>
      <c r="H10" s="31">
        <v>5</v>
      </c>
      <c r="I10" s="52">
        <v>5</v>
      </c>
      <c r="J10" s="40">
        <v>5</v>
      </c>
      <c r="K10" s="53">
        <v>5</v>
      </c>
      <c r="L10" s="54">
        <v>5</v>
      </c>
      <c r="M10" s="40">
        <v>4</v>
      </c>
      <c r="N10" s="40">
        <v>4</v>
      </c>
      <c r="O10" s="55">
        <f>IF(COUNTIF(E10:N10,"=2")&gt;0,1,0)</f>
        <v>0</v>
      </c>
      <c r="P10" s="56">
        <f>IF(O10=1,0,(IF(COUNTIF(E10:N10,"=3")&gt;0,1,0)))</f>
        <v>0</v>
      </c>
      <c r="Q10" s="57">
        <f aca="true" t="shared" si="1" ref="Q10:Q31">IF(COUNTIF(E10:N10,"=0")&gt;0,1,0)</f>
        <v>0</v>
      </c>
      <c r="R10" s="57">
        <f>IF(OR(O10=1,Q10=1),1,0)</f>
        <v>0</v>
      </c>
      <c r="S10" s="56">
        <f aca="true" t="shared" si="2" ref="S10:S35">IF(COUNTIF(E10:N10,"=*")=12,0,IF(COUNTIF(E10:N10,"&gt;=0")-COUNTIF(E10:N10,"&gt;3")=0,1,0))</f>
        <v>1</v>
      </c>
      <c r="T10" s="56">
        <f aca="true" t="shared" si="3" ref="T10:T35">IF(COUNTIF(E10:N10,"=*")=12,0,IF(COUNTIF(E10:N10,"&gt;=0")-COUNTIF(E10:N10,"&gt;2")=0,1,0))</f>
        <v>1</v>
      </c>
    </row>
    <row r="11" spans="1:20" s="56" customFormat="1" ht="21.75" customHeight="1">
      <c r="A11" s="58">
        <v>2</v>
      </c>
      <c r="B11" s="84" t="s">
        <v>37</v>
      </c>
      <c r="C11" s="85">
        <f aca="true" t="shared" si="4" ref="C11:C35">AVERAGE(E11:N11)</f>
        <v>4.8</v>
      </c>
      <c r="D11" s="50" t="s">
        <v>64</v>
      </c>
      <c r="E11" s="51">
        <v>5</v>
      </c>
      <c r="F11" s="33">
        <v>5</v>
      </c>
      <c r="G11" s="33">
        <v>4</v>
      </c>
      <c r="H11" s="31">
        <v>5</v>
      </c>
      <c r="I11" s="52">
        <v>5</v>
      </c>
      <c r="J11" s="40">
        <v>5</v>
      </c>
      <c r="K11" s="60">
        <v>4</v>
      </c>
      <c r="L11" s="54">
        <v>5</v>
      </c>
      <c r="M11" s="41">
        <v>5</v>
      </c>
      <c r="N11" s="41">
        <v>5</v>
      </c>
      <c r="O11" s="55">
        <f aca="true" t="shared" si="5" ref="O11:O31">IF(COUNTIF(E11:N11,"=2")&gt;0,1,0)</f>
        <v>0</v>
      </c>
      <c r="P11" s="56">
        <f aca="true" t="shared" si="6" ref="P11:P35">IF(O11=1,0,(IF(COUNTIF(E11:N11,"=3")&gt;0,1,0)))</f>
        <v>0</v>
      </c>
      <c r="Q11" s="57">
        <f t="shared" si="1"/>
        <v>0</v>
      </c>
      <c r="R11" s="57">
        <f aca="true" t="shared" si="7" ref="R11:R31">IF(OR(O11=1,Q11=1),1,0)</f>
        <v>0</v>
      </c>
      <c r="S11" s="56">
        <f t="shared" si="2"/>
        <v>1</v>
      </c>
      <c r="T11" s="56">
        <f t="shared" si="3"/>
        <v>1</v>
      </c>
    </row>
    <row r="12" spans="1:20" ht="21" customHeight="1">
      <c r="A12" s="58">
        <v>3</v>
      </c>
      <c r="B12" s="73" t="s">
        <v>38</v>
      </c>
      <c r="C12" s="61">
        <f t="shared" si="4"/>
        <v>4.3</v>
      </c>
      <c r="D12" s="50" t="s">
        <v>64</v>
      </c>
      <c r="E12" s="51">
        <v>5</v>
      </c>
      <c r="F12" s="33">
        <v>4</v>
      </c>
      <c r="G12" s="33">
        <v>4</v>
      </c>
      <c r="H12" s="31">
        <v>5</v>
      </c>
      <c r="I12" s="52">
        <v>5</v>
      </c>
      <c r="J12" s="40">
        <v>4</v>
      </c>
      <c r="K12" s="62">
        <v>4</v>
      </c>
      <c r="L12" s="54">
        <v>5</v>
      </c>
      <c r="M12" s="41">
        <v>4</v>
      </c>
      <c r="N12" s="41">
        <v>3</v>
      </c>
      <c r="O12" s="55">
        <f>IF(COUNTIF(E12:N12,"=2")&gt;0,1,0)</f>
        <v>0</v>
      </c>
      <c r="P12" s="56">
        <f t="shared" si="6"/>
        <v>1</v>
      </c>
      <c r="Q12" s="57">
        <f>IF(COUNTIF(E12:N12,"=0")&gt;0,1,0)</f>
        <v>0</v>
      </c>
      <c r="R12" s="57">
        <f t="shared" si="7"/>
        <v>0</v>
      </c>
      <c r="S12" s="56">
        <f t="shared" si="2"/>
        <v>0</v>
      </c>
      <c r="T12" s="56">
        <f t="shared" si="3"/>
        <v>1</v>
      </c>
    </row>
    <row r="13" spans="1:20" ht="18" customHeight="1">
      <c r="A13" s="49">
        <v>4</v>
      </c>
      <c r="B13" s="86" t="s">
        <v>39</v>
      </c>
      <c r="C13" s="85">
        <f t="shared" si="4"/>
        <v>4.4</v>
      </c>
      <c r="D13" s="50" t="s">
        <v>64</v>
      </c>
      <c r="E13" s="51">
        <v>5</v>
      </c>
      <c r="F13" s="33">
        <v>4</v>
      </c>
      <c r="G13" s="33">
        <v>4</v>
      </c>
      <c r="H13" s="31">
        <v>5</v>
      </c>
      <c r="I13" s="52">
        <v>4</v>
      </c>
      <c r="J13" s="40">
        <v>5</v>
      </c>
      <c r="K13" s="62">
        <v>4</v>
      </c>
      <c r="L13" s="54">
        <v>4</v>
      </c>
      <c r="M13" s="41">
        <v>5</v>
      </c>
      <c r="N13" s="41">
        <v>4</v>
      </c>
      <c r="O13" s="55">
        <f>IF(COUNTIF(E13:N13,"=2")&gt;0,1,0)</f>
        <v>0</v>
      </c>
      <c r="P13" s="56">
        <f t="shared" si="6"/>
        <v>0</v>
      </c>
      <c r="Q13" s="57">
        <f>IF(COUNTIF(E13:N13,"=0")&gt;0,1,0)</f>
        <v>0</v>
      </c>
      <c r="R13" s="57">
        <f t="shared" si="7"/>
        <v>0</v>
      </c>
      <c r="S13" s="56">
        <f t="shared" si="2"/>
        <v>1</v>
      </c>
      <c r="T13" s="56">
        <f t="shared" si="3"/>
        <v>1</v>
      </c>
    </row>
    <row r="14" spans="1:20" ht="21" customHeight="1">
      <c r="A14" s="49">
        <v>5</v>
      </c>
      <c r="B14" s="86" t="s">
        <v>40</v>
      </c>
      <c r="C14" s="85">
        <f t="shared" si="4"/>
        <v>4.7</v>
      </c>
      <c r="D14" s="50" t="s">
        <v>64</v>
      </c>
      <c r="E14" s="51">
        <v>5</v>
      </c>
      <c r="F14" s="33">
        <v>5</v>
      </c>
      <c r="G14" s="33">
        <v>4</v>
      </c>
      <c r="H14" s="31">
        <v>5</v>
      </c>
      <c r="I14" s="52">
        <v>4</v>
      </c>
      <c r="J14" s="40">
        <v>5</v>
      </c>
      <c r="K14" s="62">
        <v>5</v>
      </c>
      <c r="L14" s="54">
        <v>5</v>
      </c>
      <c r="M14" s="41">
        <v>5</v>
      </c>
      <c r="N14" s="41">
        <v>4</v>
      </c>
      <c r="O14" s="55">
        <f t="shared" si="5"/>
        <v>0</v>
      </c>
      <c r="P14" s="56">
        <f t="shared" si="6"/>
        <v>0</v>
      </c>
      <c r="Q14" s="57">
        <f t="shared" si="1"/>
        <v>0</v>
      </c>
      <c r="R14" s="57">
        <f t="shared" si="7"/>
        <v>0</v>
      </c>
      <c r="S14" s="56">
        <f t="shared" si="2"/>
        <v>1</v>
      </c>
      <c r="T14" s="56">
        <f t="shared" si="3"/>
        <v>1</v>
      </c>
    </row>
    <row r="15" spans="1:20" ht="21" customHeight="1">
      <c r="A15" s="58">
        <v>6</v>
      </c>
      <c r="B15" s="93" t="s">
        <v>41</v>
      </c>
      <c r="C15" s="94">
        <f t="shared" si="4"/>
        <v>5</v>
      </c>
      <c r="D15" s="50" t="s">
        <v>64</v>
      </c>
      <c r="E15" s="51">
        <v>5</v>
      </c>
      <c r="F15" s="33">
        <v>5</v>
      </c>
      <c r="G15" s="33">
        <v>5</v>
      </c>
      <c r="H15" s="31">
        <v>5</v>
      </c>
      <c r="I15" s="52">
        <v>5</v>
      </c>
      <c r="J15" s="40">
        <v>5</v>
      </c>
      <c r="K15" s="63">
        <v>5</v>
      </c>
      <c r="L15" s="54">
        <v>5</v>
      </c>
      <c r="M15" s="41">
        <v>5</v>
      </c>
      <c r="N15" s="41">
        <v>5</v>
      </c>
      <c r="O15" s="55">
        <f t="shared" si="5"/>
        <v>0</v>
      </c>
      <c r="P15" s="56">
        <f t="shared" si="6"/>
        <v>0</v>
      </c>
      <c r="Q15" s="57">
        <f t="shared" si="1"/>
        <v>0</v>
      </c>
      <c r="R15" s="57">
        <f t="shared" si="7"/>
        <v>0</v>
      </c>
      <c r="S15" s="56">
        <f t="shared" si="2"/>
        <v>1</v>
      </c>
      <c r="T15" s="56">
        <f t="shared" si="3"/>
        <v>1</v>
      </c>
    </row>
    <row r="16" spans="1:20" ht="21" customHeight="1">
      <c r="A16" s="58">
        <v>7</v>
      </c>
      <c r="B16" s="93" t="s">
        <v>42</v>
      </c>
      <c r="C16" s="94">
        <f t="shared" si="4"/>
        <v>5</v>
      </c>
      <c r="D16" s="50" t="s">
        <v>64</v>
      </c>
      <c r="E16" s="51">
        <v>5</v>
      </c>
      <c r="F16" s="33">
        <v>5</v>
      </c>
      <c r="G16" s="33">
        <v>5</v>
      </c>
      <c r="H16" s="31">
        <v>5</v>
      </c>
      <c r="I16" s="52">
        <v>5</v>
      </c>
      <c r="J16" s="40">
        <v>5</v>
      </c>
      <c r="K16" s="62">
        <v>5</v>
      </c>
      <c r="L16" s="54">
        <v>5</v>
      </c>
      <c r="M16" s="41">
        <v>5</v>
      </c>
      <c r="N16" s="41">
        <v>5</v>
      </c>
      <c r="O16" s="55">
        <f t="shared" si="5"/>
        <v>0</v>
      </c>
      <c r="P16" s="56">
        <f t="shared" si="6"/>
        <v>0</v>
      </c>
      <c r="Q16" s="57">
        <f t="shared" si="1"/>
        <v>0</v>
      </c>
      <c r="R16" s="57">
        <f t="shared" si="7"/>
        <v>0</v>
      </c>
      <c r="S16" s="56">
        <f t="shared" si="2"/>
        <v>1</v>
      </c>
      <c r="T16" s="56">
        <f t="shared" si="3"/>
        <v>1</v>
      </c>
    </row>
    <row r="17" spans="1:20" ht="21" customHeight="1">
      <c r="A17" s="49">
        <v>8</v>
      </c>
      <c r="B17" s="84" t="s">
        <v>43</v>
      </c>
      <c r="C17" s="85">
        <f t="shared" si="4"/>
        <v>4.9</v>
      </c>
      <c r="D17" s="50" t="s">
        <v>64</v>
      </c>
      <c r="E17" s="51">
        <v>5</v>
      </c>
      <c r="F17" s="33">
        <v>5</v>
      </c>
      <c r="G17" s="33">
        <v>5</v>
      </c>
      <c r="H17" s="31">
        <v>5</v>
      </c>
      <c r="I17" s="52">
        <v>5</v>
      </c>
      <c r="J17" s="40">
        <v>5</v>
      </c>
      <c r="K17" s="62">
        <v>4</v>
      </c>
      <c r="L17" s="54">
        <v>5</v>
      </c>
      <c r="M17" s="41">
        <v>5</v>
      </c>
      <c r="N17" s="41">
        <v>5</v>
      </c>
      <c r="O17" s="55">
        <f t="shared" si="5"/>
        <v>0</v>
      </c>
      <c r="P17" s="56">
        <f t="shared" si="6"/>
        <v>0</v>
      </c>
      <c r="Q17" s="57">
        <f t="shared" si="1"/>
        <v>0</v>
      </c>
      <c r="R17" s="57">
        <f t="shared" si="7"/>
        <v>0</v>
      </c>
      <c r="S17" s="56">
        <f t="shared" si="2"/>
        <v>1</v>
      </c>
      <c r="T17" s="56">
        <f t="shared" si="3"/>
        <v>1</v>
      </c>
    </row>
    <row r="18" spans="1:20" ht="21" customHeight="1">
      <c r="A18" s="49">
        <v>9</v>
      </c>
      <c r="B18" s="84" t="s">
        <v>44</v>
      </c>
      <c r="C18" s="85">
        <f t="shared" si="4"/>
        <v>4.3</v>
      </c>
      <c r="D18" s="50" t="s">
        <v>64</v>
      </c>
      <c r="E18" s="51">
        <v>5</v>
      </c>
      <c r="F18" s="33">
        <v>4</v>
      </c>
      <c r="G18" s="33">
        <v>4</v>
      </c>
      <c r="H18" s="31">
        <v>4</v>
      </c>
      <c r="I18" s="52">
        <v>4</v>
      </c>
      <c r="J18" s="40">
        <v>5</v>
      </c>
      <c r="K18" s="62">
        <v>4</v>
      </c>
      <c r="L18" s="54">
        <v>5</v>
      </c>
      <c r="M18" s="41">
        <v>4</v>
      </c>
      <c r="N18" s="41">
        <v>4</v>
      </c>
      <c r="O18" s="55">
        <f t="shared" si="5"/>
        <v>0</v>
      </c>
      <c r="P18" s="56">
        <f t="shared" si="6"/>
        <v>0</v>
      </c>
      <c r="Q18" s="57">
        <f t="shared" si="1"/>
        <v>0</v>
      </c>
      <c r="R18" s="57">
        <f t="shared" si="7"/>
        <v>0</v>
      </c>
      <c r="S18" s="56">
        <f t="shared" si="2"/>
        <v>1</v>
      </c>
      <c r="T18" s="56">
        <f t="shared" si="3"/>
        <v>1</v>
      </c>
    </row>
    <row r="19" spans="1:20" ht="21" customHeight="1">
      <c r="A19" s="58">
        <v>10</v>
      </c>
      <c r="B19" s="86" t="s">
        <v>45</v>
      </c>
      <c r="C19" s="85">
        <f t="shared" si="4"/>
        <v>4.8</v>
      </c>
      <c r="D19" s="50" t="s">
        <v>64</v>
      </c>
      <c r="E19" s="51">
        <v>5</v>
      </c>
      <c r="F19" s="33">
        <v>4</v>
      </c>
      <c r="G19" s="33">
        <v>5</v>
      </c>
      <c r="H19" s="31">
        <v>5</v>
      </c>
      <c r="I19" s="52">
        <v>5</v>
      </c>
      <c r="J19" s="40">
        <v>5</v>
      </c>
      <c r="K19" s="62">
        <v>4</v>
      </c>
      <c r="L19" s="54">
        <v>5</v>
      </c>
      <c r="M19" s="41">
        <v>5</v>
      </c>
      <c r="N19" s="41">
        <v>5</v>
      </c>
      <c r="O19" s="55">
        <f t="shared" si="5"/>
        <v>0</v>
      </c>
      <c r="P19" s="56">
        <f t="shared" si="6"/>
        <v>0</v>
      </c>
      <c r="Q19" s="57">
        <f t="shared" si="1"/>
        <v>0</v>
      </c>
      <c r="R19" s="57">
        <f t="shared" si="7"/>
        <v>0</v>
      </c>
      <c r="S19" s="56">
        <f t="shared" si="2"/>
        <v>1</v>
      </c>
      <c r="T19" s="56">
        <f t="shared" si="3"/>
        <v>1</v>
      </c>
    </row>
    <row r="20" spans="1:20" ht="21.75" customHeight="1">
      <c r="A20" s="58">
        <v>11</v>
      </c>
      <c r="B20" s="84" t="s">
        <v>46</v>
      </c>
      <c r="C20" s="85">
        <f t="shared" si="4"/>
        <v>4.8</v>
      </c>
      <c r="D20" s="50" t="s">
        <v>64</v>
      </c>
      <c r="E20" s="51">
        <v>5</v>
      </c>
      <c r="F20" s="33">
        <v>4</v>
      </c>
      <c r="G20" s="33">
        <v>5</v>
      </c>
      <c r="H20" s="31">
        <v>5</v>
      </c>
      <c r="I20" s="52">
        <v>5</v>
      </c>
      <c r="J20" s="40">
        <v>5</v>
      </c>
      <c r="K20" s="62">
        <v>4</v>
      </c>
      <c r="L20" s="54">
        <v>5</v>
      </c>
      <c r="M20" s="41">
        <v>5</v>
      </c>
      <c r="N20" s="41">
        <v>5</v>
      </c>
      <c r="O20" s="55">
        <f t="shared" si="5"/>
        <v>0</v>
      </c>
      <c r="P20" s="56">
        <f t="shared" si="6"/>
        <v>0</v>
      </c>
      <c r="Q20" s="57">
        <f t="shared" si="1"/>
        <v>0</v>
      </c>
      <c r="R20" s="57">
        <f t="shared" si="7"/>
        <v>0</v>
      </c>
      <c r="S20" s="56">
        <f t="shared" si="2"/>
        <v>1</v>
      </c>
      <c r="T20" s="56">
        <f t="shared" si="3"/>
        <v>1</v>
      </c>
    </row>
    <row r="21" spans="1:20" ht="21" customHeight="1">
      <c r="A21" s="49">
        <v>12</v>
      </c>
      <c r="B21" s="84" t="s">
        <v>47</v>
      </c>
      <c r="C21" s="85">
        <f t="shared" si="4"/>
        <v>4.9</v>
      </c>
      <c r="D21" s="50" t="s">
        <v>64</v>
      </c>
      <c r="E21" s="51">
        <v>5</v>
      </c>
      <c r="F21" s="33">
        <v>5</v>
      </c>
      <c r="G21" s="33">
        <v>5</v>
      </c>
      <c r="H21" s="31">
        <v>5</v>
      </c>
      <c r="I21" s="52">
        <v>5</v>
      </c>
      <c r="J21" s="40">
        <v>5</v>
      </c>
      <c r="K21" s="62">
        <v>4</v>
      </c>
      <c r="L21" s="54">
        <v>5</v>
      </c>
      <c r="M21" s="41">
        <v>5</v>
      </c>
      <c r="N21" s="41">
        <v>5</v>
      </c>
      <c r="O21" s="55">
        <f t="shared" si="5"/>
        <v>0</v>
      </c>
      <c r="P21" s="56">
        <f t="shared" si="6"/>
        <v>0</v>
      </c>
      <c r="Q21" s="57">
        <f t="shared" si="1"/>
        <v>0</v>
      </c>
      <c r="R21" s="57">
        <f t="shared" si="7"/>
        <v>0</v>
      </c>
      <c r="S21" s="56">
        <f t="shared" si="2"/>
        <v>1</v>
      </c>
      <c r="T21" s="56">
        <f t="shared" si="3"/>
        <v>1</v>
      </c>
    </row>
    <row r="22" spans="1:20" ht="21" customHeight="1">
      <c r="A22" s="49">
        <v>13</v>
      </c>
      <c r="B22" s="84" t="s">
        <v>48</v>
      </c>
      <c r="C22" s="85">
        <f t="shared" si="4"/>
        <v>4.9</v>
      </c>
      <c r="D22" s="50" t="s">
        <v>64</v>
      </c>
      <c r="E22" s="51">
        <v>5</v>
      </c>
      <c r="F22" s="33">
        <v>5</v>
      </c>
      <c r="G22" s="33">
        <v>5</v>
      </c>
      <c r="H22" s="31">
        <v>5</v>
      </c>
      <c r="I22" s="52">
        <v>5</v>
      </c>
      <c r="J22" s="40">
        <v>5</v>
      </c>
      <c r="K22" s="62">
        <v>4</v>
      </c>
      <c r="L22" s="54">
        <v>5</v>
      </c>
      <c r="M22" s="41">
        <v>5</v>
      </c>
      <c r="N22" s="41">
        <v>5</v>
      </c>
      <c r="O22" s="55">
        <f t="shared" si="5"/>
        <v>0</v>
      </c>
      <c r="P22" s="56">
        <f t="shared" si="6"/>
        <v>0</v>
      </c>
      <c r="Q22" s="57">
        <f t="shared" si="1"/>
        <v>0</v>
      </c>
      <c r="R22" s="57">
        <f t="shared" si="7"/>
        <v>0</v>
      </c>
      <c r="S22" s="56">
        <f t="shared" si="2"/>
        <v>1</v>
      </c>
      <c r="T22" s="56">
        <f t="shared" si="3"/>
        <v>1</v>
      </c>
    </row>
    <row r="23" spans="1:20" ht="21" customHeight="1">
      <c r="A23" s="58">
        <v>14</v>
      </c>
      <c r="B23" s="84" t="s">
        <v>49</v>
      </c>
      <c r="C23" s="85">
        <f t="shared" si="4"/>
        <v>4.4</v>
      </c>
      <c r="D23" s="50" t="s">
        <v>64</v>
      </c>
      <c r="E23" s="51">
        <v>5</v>
      </c>
      <c r="F23" s="33">
        <v>4</v>
      </c>
      <c r="G23" s="33">
        <v>4</v>
      </c>
      <c r="H23" s="31">
        <v>5</v>
      </c>
      <c r="I23" s="52">
        <v>4</v>
      </c>
      <c r="J23" s="40">
        <v>5</v>
      </c>
      <c r="K23" s="62">
        <v>4</v>
      </c>
      <c r="L23" s="54">
        <v>5</v>
      </c>
      <c r="M23" s="41">
        <v>4</v>
      </c>
      <c r="N23" s="41">
        <v>4</v>
      </c>
      <c r="O23" s="55">
        <f t="shared" si="5"/>
        <v>0</v>
      </c>
      <c r="P23" s="56">
        <f t="shared" si="6"/>
        <v>0</v>
      </c>
      <c r="Q23" s="57">
        <f t="shared" si="1"/>
        <v>0</v>
      </c>
      <c r="R23" s="57">
        <f t="shared" si="7"/>
        <v>0</v>
      </c>
      <c r="S23" s="56">
        <f t="shared" si="2"/>
        <v>1</v>
      </c>
      <c r="T23" s="56">
        <f t="shared" si="3"/>
        <v>1</v>
      </c>
    </row>
    <row r="24" spans="1:20" ht="21" customHeight="1">
      <c r="A24" s="58">
        <v>15</v>
      </c>
      <c r="B24" s="83" t="s">
        <v>50</v>
      </c>
      <c r="C24" s="61">
        <f t="shared" si="4"/>
        <v>4</v>
      </c>
      <c r="D24" s="80"/>
      <c r="E24" s="51">
        <v>5</v>
      </c>
      <c r="F24" s="33">
        <v>4</v>
      </c>
      <c r="G24" s="91">
        <v>2</v>
      </c>
      <c r="H24" s="31">
        <v>5</v>
      </c>
      <c r="I24" s="52">
        <v>4</v>
      </c>
      <c r="J24" s="40">
        <v>4</v>
      </c>
      <c r="K24" s="62">
        <v>4</v>
      </c>
      <c r="L24" s="54">
        <v>4</v>
      </c>
      <c r="M24" s="41">
        <v>4</v>
      </c>
      <c r="N24" s="41">
        <v>4</v>
      </c>
      <c r="O24" s="55">
        <f t="shared" si="5"/>
        <v>1</v>
      </c>
      <c r="P24" s="56">
        <f t="shared" si="6"/>
        <v>0</v>
      </c>
      <c r="Q24" s="57">
        <f t="shared" si="1"/>
        <v>0</v>
      </c>
      <c r="R24" s="57">
        <f t="shared" si="7"/>
        <v>1</v>
      </c>
      <c r="S24" s="56">
        <f t="shared" si="2"/>
        <v>0</v>
      </c>
      <c r="T24" s="56">
        <f t="shared" si="3"/>
        <v>0</v>
      </c>
    </row>
    <row r="25" spans="1:20" ht="21" customHeight="1">
      <c r="A25" s="49">
        <v>16</v>
      </c>
      <c r="B25" s="84" t="s">
        <v>51</v>
      </c>
      <c r="C25" s="85">
        <f t="shared" si="4"/>
        <v>4.5</v>
      </c>
      <c r="D25" s="50" t="s">
        <v>65</v>
      </c>
      <c r="E25" s="51">
        <v>5</v>
      </c>
      <c r="F25" s="33">
        <v>4</v>
      </c>
      <c r="G25" s="33">
        <v>4</v>
      </c>
      <c r="H25" s="31">
        <v>5</v>
      </c>
      <c r="I25" s="52">
        <v>4</v>
      </c>
      <c r="J25" s="40">
        <v>5</v>
      </c>
      <c r="K25" s="62">
        <v>4</v>
      </c>
      <c r="L25" s="54">
        <v>5</v>
      </c>
      <c r="M25" s="41">
        <v>4</v>
      </c>
      <c r="N25" s="41">
        <v>5</v>
      </c>
      <c r="O25" s="55">
        <f t="shared" si="5"/>
        <v>0</v>
      </c>
      <c r="P25" s="56">
        <f t="shared" si="6"/>
        <v>0</v>
      </c>
      <c r="Q25" s="57">
        <f t="shared" si="1"/>
        <v>0</v>
      </c>
      <c r="R25" s="57">
        <f t="shared" si="7"/>
        <v>0</v>
      </c>
      <c r="S25" s="56">
        <f t="shared" si="2"/>
        <v>1</v>
      </c>
      <c r="T25" s="56">
        <f t="shared" si="3"/>
        <v>1</v>
      </c>
    </row>
    <row r="26" spans="1:20" ht="21" customHeight="1">
      <c r="A26" s="49">
        <v>17</v>
      </c>
      <c r="B26" s="84" t="s">
        <v>52</v>
      </c>
      <c r="C26" s="85">
        <f t="shared" si="4"/>
        <v>4.8</v>
      </c>
      <c r="D26" s="50" t="s">
        <v>65</v>
      </c>
      <c r="E26" s="51">
        <v>5</v>
      </c>
      <c r="F26" s="33">
        <v>5</v>
      </c>
      <c r="G26" s="33">
        <v>5</v>
      </c>
      <c r="H26" s="31">
        <v>5</v>
      </c>
      <c r="I26" s="52">
        <v>5</v>
      </c>
      <c r="J26" s="40">
        <v>5</v>
      </c>
      <c r="K26" s="62">
        <v>4</v>
      </c>
      <c r="L26" s="54">
        <v>5</v>
      </c>
      <c r="M26" s="41">
        <v>5</v>
      </c>
      <c r="N26" s="41">
        <v>4</v>
      </c>
      <c r="O26" s="55">
        <f t="shared" si="5"/>
        <v>0</v>
      </c>
      <c r="P26" s="56">
        <f t="shared" si="6"/>
        <v>0</v>
      </c>
      <c r="Q26" s="57">
        <f t="shared" si="1"/>
        <v>0</v>
      </c>
      <c r="R26" s="57">
        <f t="shared" si="7"/>
        <v>0</v>
      </c>
      <c r="S26" s="56">
        <f t="shared" si="2"/>
        <v>1</v>
      </c>
      <c r="T26" s="56">
        <f t="shared" si="3"/>
        <v>1</v>
      </c>
    </row>
    <row r="27" spans="1:20" ht="21" customHeight="1">
      <c r="A27" s="58">
        <v>18</v>
      </c>
      <c r="B27" s="84" t="s">
        <v>53</v>
      </c>
      <c r="C27" s="85">
        <f>AVERAGE(E27:N27)</f>
        <v>4.2</v>
      </c>
      <c r="D27" s="50" t="s">
        <v>65</v>
      </c>
      <c r="E27" s="51">
        <v>5</v>
      </c>
      <c r="F27" s="33">
        <v>4</v>
      </c>
      <c r="G27" s="33">
        <v>4</v>
      </c>
      <c r="H27" s="31">
        <v>4</v>
      </c>
      <c r="I27" s="52">
        <v>5</v>
      </c>
      <c r="J27" s="40">
        <v>4</v>
      </c>
      <c r="K27" s="63">
        <v>4</v>
      </c>
      <c r="L27" s="54">
        <v>4</v>
      </c>
      <c r="M27" s="41">
        <v>4</v>
      </c>
      <c r="N27" s="41">
        <v>4</v>
      </c>
      <c r="O27" s="55">
        <f t="shared" si="5"/>
        <v>0</v>
      </c>
      <c r="P27" s="56">
        <f t="shared" si="6"/>
        <v>0</v>
      </c>
      <c r="Q27" s="57">
        <f t="shared" si="1"/>
        <v>0</v>
      </c>
      <c r="R27" s="57">
        <f t="shared" si="7"/>
        <v>0</v>
      </c>
      <c r="S27" s="56">
        <f t="shared" si="2"/>
        <v>1</v>
      </c>
      <c r="T27" s="56">
        <f t="shared" si="3"/>
        <v>1</v>
      </c>
    </row>
    <row r="28" spans="1:20" ht="21" customHeight="1">
      <c r="A28" s="58">
        <v>19</v>
      </c>
      <c r="B28" s="84" t="s">
        <v>54</v>
      </c>
      <c r="C28" s="85">
        <f t="shared" si="4"/>
        <v>4.7</v>
      </c>
      <c r="D28" s="50" t="s">
        <v>65</v>
      </c>
      <c r="E28" s="51">
        <v>5</v>
      </c>
      <c r="F28" s="33">
        <v>5</v>
      </c>
      <c r="G28" s="33">
        <v>4</v>
      </c>
      <c r="H28" s="31">
        <v>5</v>
      </c>
      <c r="I28" s="52">
        <v>5</v>
      </c>
      <c r="J28" s="40">
        <v>5</v>
      </c>
      <c r="K28" s="62">
        <v>4</v>
      </c>
      <c r="L28" s="54">
        <v>5</v>
      </c>
      <c r="M28" s="41">
        <v>5</v>
      </c>
      <c r="N28" s="92">
        <v>4</v>
      </c>
      <c r="O28" s="55">
        <f t="shared" si="5"/>
        <v>0</v>
      </c>
      <c r="P28" s="56">
        <f t="shared" si="6"/>
        <v>0</v>
      </c>
      <c r="Q28" s="57">
        <f t="shared" si="1"/>
        <v>0</v>
      </c>
      <c r="R28" s="57">
        <f t="shared" si="7"/>
        <v>0</v>
      </c>
      <c r="S28" s="56">
        <f t="shared" si="2"/>
        <v>1</v>
      </c>
      <c r="T28" s="56">
        <f t="shared" si="3"/>
        <v>1</v>
      </c>
    </row>
    <row r="29" spans="1:20" ht="22.5" customHeight="1">
      <c r="A29" s="49">
        <v>20</v>
      </c>
      <c r="B29" s="86" t="s">
        <v>55</v>
      </c>
      <c r="C29" s="85">
        <f t="shared" si="4"/>
        <v>4.5</v>
      </c>
      <c r="D29" s="50" t="s">
        <v>65</v>
      </c>
      <c r="E29" s="51">
        <v>5</v>
      </c>
      <c r="F29" s="33">
        <v>4</v>
      </c>
      <c r="G29" s="33">
        <v>5</v>
      </c>
      <c r="H29" s="31">
        <v>5</v>
      </c>
      <c r="I29" s="52">
        <v>4</v>
      </c>
      <c r="J29" s="40">
        <v>5</v>
      </c>
      <c r="K29" s="62">
        <v>4</v>
      </c>
      <c r="L29" s="54">
        <v>5</v>
      </c>
      <c r="M29" s="41">
        <v>4</v>
      </c>
      <c r="N29" s="41">
        <v>4</v>
      </c>
      <c r="O29" s="55">
        <f t="shared" si="5"/>
        <v>0</v>
      </c>
      <c r="P29" s="56">
        <f t="shared" si="6"/>
        <v>0</v>
      </c>
      <c r="Q29" s="57">
        <f t="shared" si="1"/>
        <v>0</v>
      </c>
      <c r="R29" s="57">
        <f t="shared" si="7"/>
        <v>0</v>
      </c>
      <c r="S29" s="56">
        <f t="shared" si="2"/>
        <v>1</v>
      </c>
      <c r="T29" s="56">
        <f t="shared" si="3"/>
        <v>1</v>
      </c>
    </row>
    <row r="30" spans="1:20" ht="24" customHeight="1">
      <c r="A30" s="49">
        <v>21</v>
      </c>
      <c r="B30" s="86" t="s">
        <v>56</v>
      </c>
      <c r="C30" s="85">
        <f t="shared" si="4"/>
        <v>4.7</v>
      </c>
      <c r="D30" s="50" t="s">
        <v>65</v>
      </c>
      <c r="E30" s="51">
        <v>5</v>
      </c>
      <c r="F30" s="33">
        <v>5</v>
      </c>
      <c r="G30" s="33">
        <v>5</v>
      </c>
      <c r="H30" s="31">
        <v>5</v>
      </c>
      <c r="I30" s="52">
        <v>5</v>
      </c>
      <c r="J30" s="40">
        <v>5</v>
      </c>
      <c r="K30" s="62">
        <v>4</v>
      </c>
      <c r="L30" s="54">
        <v>5</v>
      </c>
      <c r="M30" s="41">
        <v>4</v>
      </c>
      <c r="N30" s="41">
        <v>4</v>
      </c>
      <c r="O30" s="55">
        <f t="shared" si="5"/>
        <v>0</v>
      </c>
      <c r="P30" s="56">
        <f t="shared" si="6"/>
        <v>0</v>
      </c>
      <c r="Q30" s="57">
        <f t="shared" si="1"/>
        <v>0</v>
      </c>
      <c r="R30" s="57">
        <f t="shared" si="7"/>
        <v>0</v>
      </c>
      <c r="S30" s="56">
        <f t="shared" si="2"/>
        <v>1</v>
      </c>
      <c r="T30" s="56">
        <f t="shared" si="3"/>
        <v>1</v>
      </c>
    </row>
    <row r="31" spans="1:20" ht="21" customHeight="1">
      <c r="A31" s="58">
        <v>22</v>
      </c>
      <c r="B31" s="84" t="s">
        <v>57</v>
      </c>
      <c r="C31" s="85">
        <f t="shared" si="4"/>
        <v>4.5</v>
      </c>
      <c r="D31" s="50" t="s">
        <v>65</v>
      </c>
      <c r="E31" s="51">
        <v>5</v>
      </c>
      <c r="F31" s="33">
        <v>4</v>
      </c>
      <c r="G31" s="33">
        <v>4</v>
      </c>
      <c r="H31" s="31">
        <v>5</v>
      </c>
      <c r="I31" s="52">
        <v>5</v>
      </c>
      <c r="J31" s="40">
        <v>5</v>
      </c>
      <c r="K31" s="62">
        <v>4</v>
      </c>
      <c r="L31" s="54">
        <v>5</v>
      </c>
      <c r="M31" s="41">
        <v>4</v>
      </c>
      <c r="N31" s="41">
        <v>4</v>
      </c>
      <c r="O31" s="55">
        <f t="shared" si="5"/>
        <v>0</v>
      </c>
      <c r="P31" s="56">
        <f t="shared" si="6"/>
        <v>0</v>
      </c>
      <c r="Q31" s="57">
        <f t="shared" si="1"/>
        <v>0</v>
      </c>
      <c r="R31" s="57">
        <f t="shared" si="7"/>
        <v>0</v>
      </c>
      <c r="S31" s="56">
        <f t="shared" si="2"/>
        <v>1</v>
      </c>
      <c r="T31" s="56">
        <f t="shared" si="3"/>
        <v>1</v>
      </c>
    </row>
    <row r="32" spans="1:20" ht="21" customHeight="1">
      <c r="A32" s="58">
        <v>23</v>
      </c>
      <c r="B32" s="84" t="s">
        <v>58</v>
      </c>
      <c r="C32" s="85">
        <f t="shared" si="4"/>
        <v>4.5</v>
      </c>
      <c r="D32" s="50" t="s">
        <v>65</v>
      </c>
      <c r="E32" s="51">
        <v>5</v>
      </c>
      <c r="F32" s="33">
        <v>4</v>
      </c>
      <c r="G32" s="33">
        <v>4</v>
      </c>
      <c r="H32" s="31">
        <v>5</v>
      </c>
      <c r="I32" s="52">
        <v>4</v>
      </c>
      <c r="J32" s="40">
        <v>5</v>
      </c>
      <c r="K32" s="62">
        <v>4</v>
      </c>
      <c r="L32" s="54">
        <v>5</v>
      </c>
      <c r="M32" s="41">
        <v>5</v>
      </c>
      <c r="N32" s="41">
        <v>4</v>
      </c>
      <c r="O32" s="55">
        <f>IF(COUNTIF(E32:N32,"=2")&gt;0,1,0)</f>
        <v>0</v>
      </c>
      <c r="P32" s="56">
        <f t="shared" si="6"/>
        <v>0</v>
      </c>
      <c r="Q32" s="57">
        <f>IF(COUNTIF(E32:N32,"=0")&gt;0,1,0)</f>
        <v>0</v>
      </c>
      <c r="R32" s="57">
        <f>IF(OR(O32=1,Q32=1),1,0)</f>
        <v>0</v>
      </c>
      <c r="S32" s="56">
        <f t="shared" si="2"/>
        <v>1</v>
      </c>
      <c r="T32" s="56">
        <f t="shared" si="3"/>
        <v>1</v>
      </c>
    </row>
    <row r="33" spans="1:20" ht="21" customHeight="1">
      <c r="A33" s="49">
        <v>24</v>
      </c>
      <c r="B33" s="84" t="s">
        <v>59</v>
      </c>
      <c r="C33" s="85">
        <f t="shared" si="4"/>
        <v>4.4</v>
      </c>
      <c r="D33" s="50" t="s">
        <v>65</v>
      </c>
      <c r="E33" s="51">
        <v>5</v>
      </c>
      <c r="F33" s="33">
        <v>4</v>
      </c>
      <c r="G33" s="33">
        <v>5</v>
      </c>
      <c r="H33" s="31">
        <v>5</v>
      </c>
      <c r="I33" s="52">
        <v>4</v>
      </c>
      <c r="J33" s="40">
        <v>5</v>
      </c>
      <c r="K33" s="62">
        <v>4</v>
      </c>
      <c r="L33" s="54">
        <v>4</v>
      </c>
      <c r="M33" s="41">
        <v>4</v>
      </c>
      <c r="N33" s="41">
        <v>4</v>
      </c>
      <c r="O33" s="55">
        <f>IF(COUNTIF(E33:N33,"=2")&gt;0,1,0)</f>
        <v>0</v>
      </c>
      <c r="P33" s="56">
        <f t="shared" si="6"/>
        <v>0</v>
      </c>
      <c r="Q33" s="57">
        <f>IF(COUNTIF(E33:N33,"=0")&gt;0,1,0)</f>
        <v>0</v>
      </c>
      <c r="R33" s="57">
        <f>IF(OR(O33=1,Q33=1),1,0)</f>
        <v>0</v>
      </c>
      <c r="S33" s="56">
        <f t="shared" si="2"/>
        <v>1</v>
      </c>
      <c r="T33" s="56">
        <f t="shared" si="3"/>
        <v>1</v>
      </c>
    </row>
    <row r="34" spans="1:20" ht="21" customHeight="1">
      <c r="A34" s="49">
        <v>25</v>
      </c>
      <c r="B34" s="84" t="s">
        <v>60</v>
      </c>
      <c r="C34" s="85">
        <f t="shared" si="4"/>
        <v>4.3</v>
      </c>
      <c r="D34" s="50" t="s">
        <v>65</v>
      </c>
      <c r="E34" s="51">
        <v>5</v>
      </c>
      <c r="F34" s="33">
        <v>4</v>
      </c>
      <c r="G34" s="33">
        <v>4</v>
      </c>
      <c r="H34" s="31">
        <v>5</v>
      </c>
      <c r="I34" s="52">
        <v>4</v>
      </c>
      <c r="J34" s="40">
        <v>4</v>
      </c>
      <c r="K34" s="62">
        <v>4</v>
      </c>
      <c r="L34" s="54">
        <v>4</v>
      </c>
      <c r="M34" s="41">
        <v>5</v>
      </c>
      <c r="N34" s="41">
        <v>4</v>
      </c>
      <c r="O34" s="55">
        <f>IF(COUNTIF(E34:N34,"=2")&gt;0,1,0)</f>
        <v>0</v>
      </c>
      <c r="P34" s="56">
        <f t="shared" si="6"/>
        <v>0</v>
      </c>
      <c r="Q34" s="57">
        <f>IF(COUNTIF(E34:N34,"=0")&gt;0,1,0)</f>
        <v>0</v>
      </c>
      <c r="R34" s="57">
        <f>IF(OR(O34=1,Q34=1),1,0)</f>
        <v>0</v>
      </c>
      <c r="S34" s="56">
        <f t="shared" si="2"/>
        <v>1</v>
      </c>
      <c r="T34" s="56">
        <f t="shared" si="3"/>
        <v>1</v>
      </c>
    </row>
    <row r="35" spans="1:20" ht="21.75" customHeight="1">
      <c r="A35" s="58">
        <v>26</v>
      </c>
      <c r="B35" s="87" t="s">
        <v>61</v>
      </c>
      <c r="C35" s="88">
        <f t="shared" si="4"/>
        <v>4.4</v>
      </c>
      <c r="D35" s="50" t="s">
        <v>65</v>
      </c>
      <c r="E35" s="59">
        <v>5</v>
      </c>
      <c r="F35" s="34">
        <v>4</v>
      </c>
      <c r="G35" s="34">
        <v>4</v>
      </c>
      <c r="H35" s="89">
        <v>5</v>
      </c>
      <c r="I35" s="90">
        <v>4</v>
      </c>
      <c r="J35" s="41">
        <v>5</v>
      </c>
      <c r="K35" s="62">
        <v>4</v>
      </c>
      <c r="L35" s="64">
        <v>5</v>
      </c>
      <c r="M35" s="41">
        <v>4</v>
      </c>
      <c r="N35" s="41">
        <v>4</v>
      </c>
      <c r="O35" s="55">
        <f>IF(COUNTIF(E35:N35,"=2")&gt;0,1,0)</f>
        <v>0</v>
      </c>
      <c r="P35" s="56">
        <f t="shared" si="6"/>
        <v>0</v>
      </c>
      <c r="Q35" s="57">
        <f>IF(COUNTIF(E35:N35,"=0")&gt;0,1,0)</f>
        <v>0</v>
      </c>
      <c r="R35" s="57">
        <f>IF(OR(O35=1,Q35=1),1,0)</f>
        <v>0</v>
      </c>
      <c r="S35" s="56">
        <f t="shared" si="2"/>
        <v>1</v>
      </c>
      <c r="T35" s="56">
        <f t="shared" si="3"/>
        <v>1</v>
      </c>
    </row>
    <row r="36" spans="2:14" ht="15.75" customHeight="1">
      <c r="B36" s="65" t="s">
        <v>1</v>
      </c>
      <c r="C36" s="66">
        <f>T37/(COUNTIF(C10:C35,"&gt;=0"))</f>
        <v>0.9615384615384616</v>
      </c>
      <c r="D36" s="67" t="s">
        <v>1</v>
      </c>
      <c r="E36" s="68">
        <f>COUNTIF(E10:E35,"&gt;2")/26</f>
        <v>1</v>
      </c>
      <c r="F36" s="68">
        <f aca="true" t="shared" si="8" ref="F36:N36">COUNTIF(F10:F35,"&gt;2")/26</f>
        <v>1</v>
      </c>
      <c r="G36" s="68">
        <f t="shared" si="8"/>
        <v>0.9615384615384616</v>
      </c>
      <c r="H36" s="68">
        <f t="shared" si="8"/>
        <v>1</v>
      </c>
      <c r="I36" s="68">
        <f t="shared" si="8"/>
        <v>1</v>
      </c>
      <c r="J36" s="68">
        <f t="shared" si="8"/>
        <v>1</v>
      </c>
      <c r="K36" s="68">
        <f t="shared" si="8"/>
        <v>1</v>
      </c>
      <c r="L36" s="68">
        <f t="shared" si="8"/>
        <v>1</v>
      </c>
      <c r="M36" s="68">
        <f t="shared" si="8"/>
        <v>1</v>
      </c>
      <c r="N36" s="68">
        <f t="shared" si="8"/>
        <v>1</v>
      </c>
    </row>
    <row r="37" spans="2:20" ht="15.75">
      <c r="B37" s="69" t="s">
        <v>0</v>
      </c>
      <c r="C37" s="70">
        <f>S37/COUNTIF(C10:C35,"&gt;=0")</f>
        <v>0.9230769230769231</v>
      </c>
      <c r="D37" s="71" t="s">
        <v>0</v>
      </c>
      <c r="E37" s="72">
        <f>COUNTIF(E10:E35,"&gt;3")/26</f>
        <v>1</v>
      </c>
      <c r="F37" s="72">
        <f aca="true" t="shared" si="9" ref="F37:N37">COUNTIF(F10:F35,"&gt;3")/26</f>
        <v>1</v>
      </c>
      <c r="G37" s="72">
        <f t="shared" si="9"/>
        <v>0.9615384615384616</v>
      </c>
      <c r="H37" s="72">
        <f t="shared" si="9"/>
        <v>1</v>
      </c>
      <c r="I37" s="72">
        <f t="shared" si="9"/>
        <v>1</v>
      </c>
      <c r="J37" s="72">
        <f t="shared" si="9"/>
        <v>1</v>
      </c>
      <c r="K37" s="72">
        <f t="shared" si="9"/>
        <v>1</v>
      </c>
      <c r="L37" s="72">
        <f t="shared" si="9"/>
        <v>1</v>
      </c>
      <c r="M37" s="72">
        <f t="shared" si="9"/>
        <v>1</v>
      </c>
      <c r="N37" s="72">
        <f t="shared" si="9"/>
        <v>0.9615384615384616</v>
      </c>
      <c r="S37" s="56">
        <f>COUNTIF(S10:S35,"=1")</f>
        <v>24</v>
      </c>
      <c r="T37" s="56">
        <f>COUNTIF(T10:T35,"=1")</f>
        <v>25</v>
      </c>
    </row>
  </sheetData>
  <sheetProtection/>
  <mergeCells count="10">
    <mergeCell ref="C2:N2"/>
    <mergeCell ref="A4:A9"/>
    <mergeCell ref="B4:B9"/>
    <mergeCell ref="D4:D6"/>
    <mergeCell ref="E4:G4"/>
    <mergeCell ref="I4:N4"/>
    <mergeCell ref="C4:C6"/>
    <mergeCell ref="C7:D7"/>
    <mergeCell ref="C8:D8"/>
    <mergeCell ref="C9:D9"/>
  </mergeCells>
  <conditionalFormatting sqref="K9:K10 K12:K14 K16:K26 K28:K35 L7:N35 E7:J35">
    <cfRule type="cellIs" priority="23" dxfId="16" operator="equal" stopIfTrue="1">
      <formula>2</formula>
    </cfRule>
    <cfRule type="cellIs" priority="24" dxfId="15" operator="equal" stopIfTrue="1">
      <formula>3</formula>
    </cfRule>
    <cfRule type="cellIs" priority="25" dxfId="14" operator="equal" stopIfTrue="1">
      <formula>4</formula>
    </cfRule>
  </conditionalFormatting>
  <conditionalFormatting sqref="K10 K12:K14 K16:K26 K28:K35 L10:N35 E10:J35">
    <cfRule type="cellIs" priority="7" dxfId="13" operator="equal">
      <formula>5</formula>
    </cfRule>
    <cfRule type="cellIs" priority="9" dxfId="0" operator="equal">
      <formula>5</formula>
    </cfRule>
    <cfRule type="cellIs" priority="10" dxfId="3" operator="equal">
      <formula>2</formula>
    </cfRule>
    <cfRule type="cellIs" priority="11" dxfId="0" operator="equal">
      <formula>5</formula>
    </cfRule>
    <cfRule type="cellIs" priority="12" dxfId="9" operator="equal">
      <formula>4</formula>
    </cfRule>
    <cfRule type="cellIs" priority="15" dxfId="0" operator="equal">
      <formula>5</formula>
    </cfRule>
    <cfRule type="cellIs" priority="16" dxfId="5" operator="equal">
      <formula>3</formula>
    </cfRule>
    <cfRule type="cellIs" priority="20" dxfId="6" operator="equal" stopIfTrue="1">
      <formula>4</formula>
    </cfRule>
    <cfRule type="cellIs" priority="21" dxfId="5" operator="equal" stopIfTrue="1">
      <formula>3</formula>
    </cfRule>
    <cfRule type="cellIs" priority="22" dxfId="3" operator="equal" stopIfTrue="1">
      <formula>2</formula>
    </cfRule>
  </conditionalFormatting>
  <conditionalFormatting sqref="M10:N35 E10:H35">
    <cfRule type="cellIs" priority="17" dxfId="3" operator="equal" stopIfTrue="1">
      <formula>2</formula>
    </cfRule>
    <cfRule type="cellIs" priority="18" dxfId="2" operator="equal" stopIfTrue="1">
      <formula>5</formula>
    </cfRule>
    <cfRule type="cellIs" priority="19" dxfId="1" operator="equal" stopIfTrue="1">
      <formula>4</formula>
    </cfRule>
  </conditionalFormatting>
  <conditionalFormatting sqref="M23:N23">
    <cfRule type="cellIs" priority="8" dxfId="0" operator="equal">
      <formula>5</formula>
    </cfRule>
  </conditionalFormatting>
  <printOptions/>
  <pageMargins left="0.15748031496062992" right="0.15748031496062992" top="0.21" bottom="0.19" header="0.15748031496062992" footer="0.14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</dc:creator>
  <cp:keywords/>
  <dc:description/>
  <cp:lastModifiedBy>SEO</cp:lastModifiedBy>
  <cp:lastPrinted>2018-12-25T08:32:02Z</cp:lastPrinted>
  <dcterms:created xsi:type="dcterms:W3CDTF">2016-12-01T08:04:31Z</dcterms:created>
  <dcterms:modified xsi:type="dcterms:W3CDTF">2019-01-10T06:32:18Z</dcterms:modified>
  <cp:category/>
  <cp:version/>
  <cp:contentType/>
  <cp:contentStatus/>
</cp:coreProperties>
</file>