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5 сес.18г.-561" sheetId="1" r:id="rId1"/>
    <sheet name="Лист11" sheetId="2" r:id="rId2"/>
  </sheets>
  <definedNames>
    <definedName name="_xlnm.Print_Area" localSheetId="0">'5 сес.18г.-561'!$A$1:$O$40</definedName>
  </definedNames>
  <calcPr fullCalcOnLoad="1"/>
</workbook>
</file>

<file path=xl/sharedStrings.xml><?xml version="1.0" encoding="utf-8"?>
<sst xmlns="http://schemas.openxmlformats.org/spreadsheetml/2006/main" count="103" uniqueCount="76">
  <si>
    <t>Кач. -</t>
  </si>
  <si>
    <t>4,5,3</t>
  </si>
  <si>
    <t>4 и 5</t>
  </si>
  <si>
    <t>В зачетке</t>
  </si>
  <si>
    <t>Средний
балл</t>
  </si>
  <si>
    <t>Выставляем ОЦЕНКИ:</t>
  </si>
  <si>
    <t>с учетом из журнала</t>
  </si>
  <si>
    <t>№ 
н\п</t>
  </si>
  <si>
    <t>Ф.И.О. 
студента</t>
  </si>
  <si>
    <t>Сессия 
закрыта</t>
  </si>
  <si>
    <t>Физическая культура</t>
  </si>
  <si>
    <t>"2"</t>
  </si>
  <si>
    <t>"3"</t>
  </si>
  <si>
    <t>"0"</t>
  </si>
  <si>
    <t>"0" и "2"</t>
  </si>
  <si>
    <t>Аудитор. час.</t>
  </si>
  <si>
    <t>Иностранный язык</t>
  </si>
  <si>
    <t>Самостоятел. работа</t>
  </si>
  <si>
    <t>Всего часов</t>
  </si>
  <si>
    <t>Зачеты</t>
  </si>
  <si>
    <t xml:space="preserve">Абс. - </t>
  </si>
  <si>
    <t>Программируемые логические контроллеры</t>
  </si>
  <si>
    <t>Экономика организации</t>
  </si>
  <si>
    <t>Дронюк</t>
  </si>
  <si>
    <t>Лоскутова/
Либрихт</t>
  </si>
  <si>
    <t xml:space="preserve">Абсол. </t>
  </si>
  <si>
    <t>Качест.</t>
  </si>
  <si>
    <t>Информационное обеспечение вПД</t>
  </si>
  <si>
    <t>Кузьмина</t>
  </si>
  <si>
    <r>
      <rPr>
        <b/>
        <sz val="11"/>
        <rFont val="Times New Roman"/>
        <family val="1"/>
      </rPr>
      <t>МДК 05.01</t>
    </r>
    <r>
      <rPr>
        <sz val="11"/>
        <rFont val="Times New Roman"/>
        <family val="1"/>
      </rPr>
      <t xml:space="preserve"> Теоретические основы обеспечения надежности СА модулей мехатронных систем</t>
    </r>
  </si>
  <si>
    <t>Халикова</t>
  </si>
  <si>
    <t>5 сессия   -   2018г.   561 гр.</t>
  </si>
  <si>
    <t>Алтухов Николай Олегович</t>
  </si>
  <si>
    <t>Ананьев Дмитрий Евгеньевич</t>
  </si>
  <si>
    <t>Бондарчук Илья Владимирович</t>
  </si>
  <si>
    <t xml:space="preserve">Вальков Александр Николаевич-              </t>
  </si>
  <si>
    <t>Ващенко Вадим Иванович</t>
  </si>
  <si>
    <t>Вялов Павел Владимирович</t>
  </si>
  <si>
    <t>Гребнев Владимир Сергеевич</t>
  </si>
  <si>
    <t xml:space="preserve">Есаулов Антон Альбертович  </t>
  </si>
  <si>
    <t>Иванов Кирилл Алексеевич</t>
  </si>
  <si>
    <t>Иванов Кирилл Михайлович</t>
  </si>
  <si>
    <t>Кетов Алексей Викторович</t>
  </si>
  <si>
    <t>Костицын Евгений Дмитриевич</t>
  </si>
  <si>
    <t>Лихачев Илья Дмитриевич</t>
  </si>
  <si>
    <t>Ломакин Александр Сергеевич</t>
  </si>
  <si>
    <t>Лощенков Андрей Александрович</t>
  </si>
  <si>
    <t>Михайлов Денис Викторович</t>
  </si>
  <si>
    <t>Мохов Владимир Игоревич</t>
  </si>
  <si>
    <t>Мурзин Данила Валерьевич</t>
  </si>
  <si>
    <t>Науменков Николай Александрович</t>
  </si>
  <si>
    <t>Осиненко Александр Сергеевич</t>
  </si>
  <si>
    <t>Покровский Владислав Юрьевич</t>
  </si>
  <si>
    <t>Тисленко Михаил Русланович</t>
  </si>
  <si>
    <t>Янченко Александр Юрьевич</t>
  </si>
  <si>
    <t xml:space="preserve">Бондаренко Максим Анатольевич </t>
  </si>
  <si>
    <t xml:space="preserve">Корнеев Роман Игоревич  </t>
  </si>
  <si>
    <t xml:space="preserve">Рейнгарт Максим Евгеньевич  </t>
  </si>
  <si>
    <t>Электрические машины</t>
  </si>
  <si>
    <t>Федоткин</t>
  </si>
  <si>
    <r>
      <rPr>
        <b/>
        <sz val="11"/>
        <rFont val="Times New Roman"/>
        <family val="1"/>
      </rPr>
      <t>МДК 02.01</t>
    </r>
    <r>
      <rPr>
        <sz val="11"/>
        <rFont val="Times New Roman"/>
        <family val="1"/>
      </rPr>
      <t xml:space="preserve"> Теоретические основы организации монтажа, ремонта, наладки САУ, СИ, мехатронных систем</t>
    </r>
  </si>
  <si>
    <t>Числов</t>
  </si>
  <si>
    <r>
      <rPr>
        <b/>
        <sz val="11"/>
        <rFont val="Times New Roman"/>
        <family val="1"/>
      </rPr>
      <t>МДК 03.01</t>
    </r>
    <r>
      <rPr>
        <sz val="11"/>
        <rFont val="Times New Roman"/>
        <family val="1"/>
      </rPr>
      <t xml:space="preserve"> Теоретические основы технического обслуживания и эксплуатации автоматических СУ</t>
    </r>
  </si>
  <si>
    <r>
      <t xml:space="preserve">ПМ 02
</t>
    </r>
    <r>
      <rPr>
        <sz val="11"/>
        <color indexed="57"/>
        <rFont val="Times New Roman"/>
        <family val="1"/>
      </rPr>
      <t>Организации монтажа, ремонта, наладки САУ, СИ, мехатронных систем</t>
    </r>
    <r>
      <rPr>
        <b/>
        <sz val="11"/>
        <color indexed="57"/>
        <rFont val="Times New Roman"/>
        <family val="1"/>
      </rPr>
      <t xml:space="preserve"> </t>
    </r>
  </si>
  <si>
    <t>Артикбаева/
Беломестных</t>
  </si>
  <si>
    <t>Экзамен</t>
  </si>
  <si>
    <t>КП</t>
  </si>
  <si>
    <r>
      <t xml:space="preserve">ПМ 02
</t>
    </r>
    <r>
      <rPr>
        <sz val="11"/>
        <color indexed="57"/>
        <rFont val="Times New Roman"/>
        <family val="1"/>
      </rPr>
      <t>Организации монтажа, ремонта, наладки САУ,
 СИ, мехатронных систем</t>
    </r>
    <r>
      <rPr>
        <b/>
        <sz val="11"/>
        <color indexed="57"/>
        <rFont val="Times New Roman"/>
        <family val="1"/>
      </rPr>
      <t xml:space="preserve"> </t>
    </r>
  </si>
  <si>
    <t>24.12.18г.</t>
  </si>
  <si>
    <t xml:space="preserve">Кацур Сергей Викторович                      </t>
  </si>
  <si>
    <r>
      <rPr>
        <b/>
        <u val="single"/>
        <sz val="11"/>
        <rFont val="Times New Roman"/>
        <family val="1"/>
      </rPr>
      <t>ИТОГ</t>
    </r>
    <r>
      <rPr>
        <sz val="11"/>
        <rFont val="Times New Roman"/>
        <family val="1"/>
      </rPr>
      <t xml:space="preserve">
Сафончик</t>
    </r>
  </si>
  <si>
    <r>
      <rPr>
        <b/>
        <u val="single"/>
        <sz val="11"/>
        <rFont val="Times New Roman"/>
        <family val="1"/>
      </rPr>
      <t>ИТОГ</t>
    </r>
    <r>
      <rPr>
        <sz val="11"/>
        <rFont val="Times New Roman"/>
        <family val="1"/>
      </rPr>
      <t xml:space="preserve">
Числов</t>
    </r>
  </si>
  <si>
    <t>25.12.18г.</t>
  </si>
  <si>
    <t>27.12.18г.</t>
  </si>
  <si>
    <t>28.12.18г.</t>
  </si>
  <si>
    <t xml:space="preserve">
Числов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</si>
</sst>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9"/>
      <color indexed="8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2"/>
      <color indexed="57"/>
      <name val="Times New Roman"/>
      <family val="1"/>
    </font>
    <font>
      <b/>
      <sz val="11"/>
      <color indexed="57"/>
      <name val="Times New Roman"/>
      <family val="1"/>
    </font>
    <font>
      <sz val="14"/>
      <name val="Times New Roman"/>
      <family val="1"/>
    </font>
    <font>
      <sz val="11"/>
      <color indexed="57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12"/>
      <color indexed="57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6" tint="-0.4999699890613556"/>
      <name val="Times New Roman"/>
      <family val="1"/>
    </font>
    <font>
      <sz val="10"/>
      <color theme="6" tint="-0.4999699890613556"/>
      <name val="Times New Roman"/>
      <family val="1"/>
    </font>
    <font>
      <b/>
      <sz val="10"/>
      <color theme="6" tint="-0.4999699890613556"/>
      <name val="Times New Roman"/>
      <family val="1"/>
    </font>
    <font>
      <b/>
      <sz val="11"/>
      <color theme="6" tint="-0.4999699890613556"/>
      <name val="Times New Roman"/>
      <family val="1"/>
    </font>
    <font>
      <sz val="12"/>
      <color theme="6" tint="-0.4999699890613556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6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9" applyNumberFormat="0" applyFill="0" applyAlignment="0" applyProtection="0"/>
    <xf numFmtId="0" fontId="5" fillId="0" borderId="10">
      <alignment/>
      <protection/>
    </xf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right"/>
      <protection/>
    </xf>
    <xf numFmtId="0" fontId="8" fillId="0" borderId="10" xfId="52" applyFont="1" applyBorder="1" applyAlignment="1">
      <alignment horizontal="right"/>
      <protection/>
    </xf>
    <xf numFmtId="0" fontId="5" fillId="0" borderId="10" xfId="52" applyFont="1" applyBorder="1">
      <alignment/>
      <protection/>
    </xf>
    <xf numFmtId="0" fontId="5" fillId="0" borderId="0" xfId="52" applyFont="1" applyBorder="1">
      <alignment/>
      <protection/>
    </xf>
    <xf numFmtId="0" fontId="5" fillId="0" borderId="11" xfId="52" applyFont="1" applyFill="1" applyBorder="1">
      <alignment/>
      <protection/>
    </xf>
    <xf numFmtId="0" fontId="60" fillId="0" borderId="0" xfId="0" applyFont="1" applyAlignment="1">
      <alignment horizontal="right" wrapText="1"/>
    </xf>
    <xf numFmtId="0" fontId="60" fillId="0" borderId="10" xfId="0" applyFont="1" applyBorder="1" applyAlignment="1">
      <alignment wrapText="1"/>
    </xf>
    <xf numFmtId="0" fontId="60" fillId="7" borderId="10" xfId="0" applyFont="1" applyFill="1" applyBorder="1" applyAlignment="1">
      <alignment wrapText="1"/>
    </xf>
    <xf numFmtId="0" fontId="10" fillId="0" borderId="0" xfId="52" applyFont="1">
      <alignment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Border="1">
      <alignment/>
      <protection/>
    </xf>
    <xf numFmtId="0" fontId="5" fillId="0" borderId="0" xfId="52" applyFont="1" applyFill="1">
      <alignment/>
      <protection/>
    </xf>
    <xf numFmtId="0" fontId="5" fillId="0" borderId="0" xfId="52" applyFont="1">
      <alignment/>
      <protection/>
    </xf>
    <xf numFmtId="0" fontId="6" fillId="0" borderId="10" xfId="52" applyBorder="1" applyAlignment="1" applyProtection="1">
      <alignment horizontal="center" vertical="center" textRotation="90" wrapText="1"/>
      <protection locked="0"/>
    </xf>
    <xf numFmtId="0" fontId="15" fillId="0" borderId="10" xfId="52" applyFont="1" applyBorder="1" applyAlignment="1" applyProtection="1">
      <alignment horizontal="center" vertical="center" textRotation="90" wrapText="1"/>
      <protection locked="0"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right" textRotation="90" wrapText="1"/>
      <protection/>
    </xf>
    <xf numFmtId="0" fontId="10" fillId="0" borderId="12" xfId="52" applyFont="1" applyFill="1" applyBorder="1" applyAlignment="1">
      <alignment horizontal="right" textRotation="90" wrapText="1"/>
      <protection/>
    </xf>
    <xf numFmtId="14" fontId="61" fillId="0" borderId="13" xfId="52" applyNumberFormat="1" applyFont="1" applyFill="1" applyBorder="1" applyAlignment="1">
      <alignment horizontal="center"/>
      <protection/>
    </xf>
    <xf numFmtId="0" fontId="13" fillId="0" borderId="0" xfId="52" applyFont="1" applyBorder="1" applyAlignment="1" applyProtection="1">
      <alignment horizontal="center" vertical="center" textRotation="90" wrapText="1"/>
      <protection locked="0"/>
    </xf>
    <xf numFmtId="0" fontId="14" fillId="0" borderId="0" xfId="52" applyFont="1" applyBorder="1" applyAlignment="1" applyProtection="1">
      <alignment horizontal="center" vertical="center" textRotation="90" wrapText="1"/>
      <protection locked="0"/>
    </xf>
    <xf numFmtId="0" fontId="10" fillId="0" borderId="0" xfId="52" applyFont="1">
      <alignment/>
      <protection/>
    </xf>
    <xf numFmtId="0" fontId="5" fillId="0" borderId="0" xfId="52" applyFont="1" applyAlignment="1">
      <alignment horizontal="center" vertical="center"/>
      <protection/>
    </xf>
    <xf numFmtId="1" fontId="5" fillId="0" borderId="14" xfId="52" applyNumberFormat="1" applyFont="1" applyFill="1" applyBorder="1" applyAlignment="1">
      <alignment horizontal="center"/>
      <protection/>
    </xf>
    <xf numFmtId="1" fontId="5" fillId="0" borderId="11" xfId="52" applyNumberFormat="1" applyFont="1" applyFill="1" applyBorder="1" applyAlignment="1">
      <alignment horizontal="center"/>
      <protection/>
    </xf>
    <xf numFmtId="1" fontId="5" fillId="0" borderId="12" xfId="52" applyNumberFormat="1" applyFont="1" applyFill="1" applyBorder="1" applyAlignment="1">
      <alignment horizontal="center"/>
      <protection/>
    </xf>
    <xf numFmtId="1" fontId="5" fillId="0" borderId="15" xfId="52" applyNumberFormat="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wrapText="1"/>
      <protection/>
    </xf>
    <xf numFmtId="14" fontId="61" fillId="0" borderId="17" xfId="52" applyNumberFormat="1" applyFont="1" applyFill="1" applyBorder="1" applyAlignment="1">
      <alignment horizontal="center" wrapText="1"/>
      <protection/>
    </xf>
    <xf numFmtId="9" fontId="8" fillId="0" borderId="10" xfId="52" applyNumberFormat="1" applyFont="1" applyFill="1" applyBorder="1" applyAlignment="1">
      <alignment horizontal="right" vertical="top" wrapText="1"/>
      <protection/>
    </xf>
    <xf numFmtId="9" fontId="5" fillId="0" borderId="10" xfId="57" applyFont="1" applyBorder="1" applyAlignment="1">
      <alignment/>
    </xf>
    <xf numFmtId="9" fontId="8" fillId="0" borderId="10" xfId="52" applyNumberFormat="1" applyFont="1" applyFill="1" applyBorder="1" applyAlignment="1">
      <alignment horizontal="right"/>
      <protection/>
    </xf>
    <xf numFmtId="0" fontId="7" fillId="0" borderId="0" xfId="52" applyFont="1">
      <alignment/>
      <protection/>
    </xf>
    <xf numFmtId="1" fontId="5" fillId="0" borderId="10" xfId="52" applyNumberFormat="1" applyFont="1" applyFill="1" applyBorder="1" applyAlignment="1">
      <alignment horizontal="center"/>
      <protection/>
    </xf>
    <xf numFmtId="1" fontId="62" fillId="0" borderId="11" xfId="52" applyNumberFormat="1" applyFont="1" applyFill="1" applyBorder="1" applyAlignment="1">
      <alignment horizontal="center"/>
      <protection/>
    </xf>
    <xf numFmtId="1" fontId="62" fillId="0" borderId="18" xfId="52" applyNumberFormat="1" applyFont="1" applyFill="1" applyBorder="1" applyAlignment="1">
      <alignment horizontal="center"/>
      <protection/>
    </xf>
    <xf numFmtId="2" fontId="5" fillId="0" borderId="10" xfId="52" applyNumberFormat="1" applyFont="1" applyFill="1" applyBorder="1" applyAlignment="1">
      <alignment horizontal="center" wrapText="1"/>
      <protection/>
    </xf>
    <xf numFmtId="0" fontId="5" fillId="0" borderId="19" xfId="52" applyFont="1" applyFill="1" applyBorder="1">
      <alignment/>
      <protection/>
    </xf>
    <xf numFmtId="2" fontId="5" fillId="0" borderId="19" xfId="52" applyNumberFormat="1" applyFont="1" applyFill="1" applyBorder="1" applyAlignment="1">
      <alignment horizontal="center" wrapText="1"/>
      <protection/>
    </xf>
    <xf numFmtId="0" fontId="62" fillId="0" borderId="20" xfId="52" applyNumberFormat="1" applyFont="1" applyFill="1" applyBorder="1" applyAlignment="1">
      <alignment horizontal="center" vertical="center" wrapText="1"/>
      <protection/>
    </xf>
    <xf numFmtId="0" fontId="62" fillId="0" borderId="21" xfId="52" applyNumberFormat="1" applyFont="1" applyFill="1" applyBorder="1" applyAlignment="1">
      <alignment horizontal="center" vertical="center" wrapText="1"/>
      <protection/>
    </xf>
    <xf numFmtId="0" fontId="5" fillId="0" borderId="22" xfId="52" applyFont="1" applyBorder="1">
      <alignment/>
      <protection/>
    </xf>
    <xf numFmtId="0" fontId="8" fillId="0" borderId="23" xfId="52" applyFont="1" applyBorder="1" applyAlignment="1">
      <alignment horizontal="right"/>
      <protection/>
    </xf>
    <xf numFmtId="9" fontId="8" fillId="0" borderId="23" xfId="52" applyNumberFormat="1" applyFont="1" applyFill="1" applyBorder="1" applyAlignment="1">
      <alignment horizontal="right" vertical="top" wrapText="1"/>
      <protection/>
    </xf>
    <xf numFmtId="0" fontId="5" fillId="0" borderId="24" xfId="52" applyFont="1" applyBorder="1">
      <alignment/>
      <protection/>
    </xf>
    <xf numFmtId="9" fontId="5" fillId="0" borderId="23" xfId="57" applyFont="1" applyBorder="1" applyAlignment="1">
      <alignment horizontal="center"/>
    </xf>
    <xf numFmtId="0" fontId="5" fillId="0" borderId="25" xfId="52" applyFont="1" applyBorder="1">
      <alignment/>
      <protection/>
    </xf>
    <xf numFmtId="0" fontId="5" fillId="0" borderId="26" xfId="52" applyFont="1" applyBorder="1">
      <alignment/>
      <protection/>
    </xf>
    <xf numFmtId="0" fontId="8" fillId="0" borderId="16" xfId="52" applyFont="1" applyBorder="1" applyAlignment="1">
      <alignment horizontal="right"/>
      <protection/>
    </xf>
    <xf numFmtId="9" fontId="8" fillId="0" borderId="27" xfId="52" applyNumberFormat="1" applyFont="1" applyFill="1" applyBorder="1" applyAlignment="1">
      <alignment horizontal="right"/>
      <protection/>
    </xf>
    <xf numFmtId="0" fontId="5" fillId="0" borderId="28" xfId="52" applyFont="1" applyBorder="1">
      <alignment/>
      <protection/>
    </xf>
    <xf numFmtId="9" fontId="5" fillId="0" borderId="16" xfId="57" applyFont="1" applyBorder="1" applyAlignment="1">
      <alignment horizontal="center"/>
    </xf>
    <xf numFmtId="1" fontId="5" fillId="0" borderId="29" xfId="52" applyNumberFormat="1" applyFont="1" applyFill="1" applyBorder="1" applyAlignment="1">
      <alignment horizontal="center"/>
      <protection/>
    </xf>
    <xf numFmtId="1" fontId="5" fillId="0" borderId="26" xfId="52" applyNumberFormat="1" applyFont="1" applyFill="1" applyBorder="1" applyAlignment="1">
      <alignment horizontal="center"/>
      <protection/>
    </xf>
    <xf numFmtId="0" fontId="5" fillId="0" borderId="30" xfId="52" applyFont="1" applyBorder="1">
      <alignment/>
      <protection/>
    </xf>
    <xf numFmtId="14" fontId="61" fillId="0" borderId="13" xfId="52" applyNumberFormat="1" applyFont="1" applyFill="1" applyBorder="1" applyAlignment="1">
      <alignment horizontal="center" wrapText="1"/>
      <protection/>
    </xf>
    <xf numFmtId="0" fontId="3" fillId="0" borderId="31" xfId="52" applyFont="1" applyFill="1" applyBorder="1" applyAlignment="1">
      <alignment horizontal="center" vertical="center" wrapText="1"/>
      <protection/>
    </xf>
    <xf numFmtId="0" fontId="63" fillId="0" borderId="32" xfId="52" applyFont="1" applyFill="1" applyBorder="1" applyAlignment="1">
      <alignment horizontal="center" vertical="center" wrapText="1"/>
      <protection/>
    </xf>
    <xf numFmtId="0" fontId="63" fillId="0" borderId="10" xfId="52" applyFont="1" applyFill="1" applyBorder="1" applyAlignment="1">
      <alignment horizontal="center" vertical="center" wrapText="1"/>
      <protection/>
    </xf>
    <xf numFmtId="0" fontId="64" fillId="0" borderId="26" xfId="52" applyFont="1" applyFill="1" applyBorder="1" applyAlignment="1">
      <alignment horizontal="center" vertical="center" wrapText="1"/>
      <protection/>
    </xf>
    <xf numFmtId="0" fontId="64" fillId="0" borderId="16" xfId="52" applyFont="1" applyFill="1" applyBorder="1" applyAlignment="1">
      <alignment horizontal="center" vertical="center" wrapText="1"/>
      <protection/>
    </xf>
    <xf numFmtId="0" fontId="7" fillId="0" borderId="33" xfId="52" applyFont="1" applyBorder="1" applyAlignment="1">
      <alignment horizontal="center"/>
      <protection/>
    </xf>
    <xf numFmtId="0" fontId="65" fillId="0" borderId="34" xfId="52" applyFont="1" applyFill="1" applyBorder="1" applyAlignment="1">
      <alignment horizontal="right" textRotation="90" wrapText="1"/>
      <protection/>
    </xf>
    <xf numFmtId="0" fontId="63" fillId="0" borderId="34" xfId="52" applyFont="1" applyFill="1" applyBorder="1" applyAlignment="1">
      <alignment horizontal="center" vertical="center" wrapText="1"/>
      <protection/>
    </xf>
    <xf numFmtId="0" fontId="64" fillId="0" borderId="35" xfId="52" applyFont="1" applyFill="1" applyBorder="1" applyAlignment="1">
      <alignment horizontal="center" vertical="center" wrapText="1"/>
      <protection/>
    </xf>
    <xf numFmtId="1" fontId="62" fillId="0" borderId="36" xfId="52" applyNumberFormat="1" applyFont="1" applyFill="1" applyBorder="1" applyAlignment="1">
      <alignment horizontal="center"/>
      <protection/>
    </xf>
    <xf numFmtId="1" fontId="62" fillId="0" borderId="34" xfId="52" applyNumberFormat="1" applyFont="1" applyFill="1" applyBorder="1" applyAlignment="1">
      <alignment horizontal="center"/>
      <protection/>
    </xf>
    <xf numFmtId="0" fontId="62" fillId="0" borderId="35" xfId="52" applyNumberFormat="1" applyFont="1" applyFill="1" applyBorder="1" applyAlignment="1">
      <alignment horizontal="center" vertical="center" wrapText="1"/>
      <protection/>
    </xf>
    <xf numFmtId="0" fontId="5" fillId="33" borderId="11" xfId="52" applyFont="1" applyFill="1" applyBorder="1">
      <alignment/>
      <protection/>
    </xf>
    <xf numFmtId="0" fontId="18" fillId="33" borderId="10" xfId="0" applyFont="1" applyFill="1" applyBorder="1" applyAlignment="1">
      <alignment wrapText="1"/>
    </xf>
    <xf numFmtId="2" fontId="5" fillId="33" borderId="10" xfId="52" applyNumberFormat="1" applyFont="1" applyFill="1" applyBorder="1" applyAlignment="1">
      <alignment horizontal="center" wrapText="1"/>
      <protection/>
    </xf>
    <xf numFmtId="2" fontId="61" fillId="33" borderId="13" xfId="52" applyNumberFormat="1" applyFont="1" applyFill="1" applyBorder="1" applyAlignment="1">
      <alignment horizontal="center" wrapText="1"/>
      <protection/>
    </xf>
    <xf numFmtId="1" fontId="5" fillId="33" borderId="32" xfId="52" applyNumberFormat="1" applyFont="1" applyFill="1" applyBorder="1" applyAlignment="1">
      <alignment horizontal="center"/>
      <protection/>
    </xf>
    <xf numFmtId="0" fontId="62" fillId="33" borderId="10" xfId="52" applyNumberFormat="1" applyFont="1" applyFill="1" applyBorder="1" applyAlignment="1">
      <alignment horizontal="center" vertical="center" wrapText="1"/>
      <protection/>
    </xf>
    <xf numFmtId="0" fontId="7" fillId="33" borderId="37" xfId="52" applyNumberFormat="1" applyFont="1" applyFill="1" applyBorder="1" applyAlignment="1">
      <alignment horizontal="center" vertical="center" wrapText="1"/>
      <protection/>
    </xf>
    <xf numFmtId="0" fontId="7" fillId="33" borderId="34" xfId="52" applyNumberFormat="1" applyFont="1" applyFill="1" applyBorder="1" applyAlignment="1">
      <alignment horizontal="center" vertical="center" wrapText="1"/>
      <protection/>
    </xf>
    <xf numFmtId="1" fontId="5" fillId="33" borderId="12" xfId="52" applyNumberFormat="1" applyFont="1" applyFill="1" applyBorder="1" applyAlignment="1">
      <alignment horizontal="center"/>
      <protection/>
    </xf>
    <xf numFmtId="1" fontId="5" fillId="33" borderId="10" xfId="52" applyNumberFormat="1" applyFont="1" applyFill="1" applyBorder="1" applyAlignment="1">
      <alignment horizontal="center"/>
      <protection/>
    </xf>
    <xf numFmtId="0" fontId="65" fillId="0" borderId="37" xfId="52" applyFont="1" applyFill="1" applyBorder="1" applyAlignment="1">
      <alignment horizontal="right" textRotation="90" wrapText="1"/>
      <protection/>
    </xf>
    <xf numFmtId="0" fontId="10" fillId="0" borderId="32" xfId="52" applyFont="1" applyFill="1" applyBorder="1" applyAlignment="1">
      <alignment horizontal="right" textRotation="90" wrapText="1"/>
      <protection/>
    </xf>
    <xf numFmtId="0" fontId="10" fillId="0" borderId="37" xfId="52" applyFont="1" applyFill="1" applyBorder="1" applyAlignment="1">
      <alignment horizontal="right" textRotation="90" wrapText="1"/>
      <protection/>
    </xf>
    <xf numFmtId="0" fontId="63" fillId="0" borderId="37" xfId="52" applyFont="1" applyFill="1" applyBorder="1" applyAlignment="1">
      <alignment horizontal="center" vertical="center" wrapText="1"/>
      <protection/>
    </xf>
    <xf numFmtId="0" fontId="64" fillId="0" borderId="21" xfId="52" applyFont="1" applyFill="1" applyBorder="1" applyAlignment="1">
      <alignment horizontal="center" vertical="center" wrapText="1"/>
      <protection/>
    </xf>
    <xf numFmtId="1" fontId="62" fillId="0" borderId="29" xfId="52" applyNumberFormat="1" applyFont="1" applyFill="1" applyBorder="1" applyAlignment="1">
      <alignment horizontal="center"/>
      <protection/>
    </xf>
    <xf numFmtId="1" fontId="62" fillId="0" borderId="32" xfId="52" applyNumberFormat="1" applyFont="1" applyFill="1" applyBorder="1" applyAlignment="1">
      <alignment horizontal="center"/>
      <protection/>
    </xf>
    <xf numFmtId="1" fontId="62" fillId="0" borderId="37" xfId="52" applyNumberFormat="1" applyFont="1" applyFill="1" applyBorder="1" applyAlignment="1">
      <alignment horizontal="center"/>
      <protection/>
    </xf>
    <xf numFmtId="1" fontId="62" fillId="0" borderId="38" xfId="52" applyNumberFormat="1" applyFont="1" applyFill="1" applyBorder="1" applyAlignment="1">
      <alignment horizontal="center"/>
      <protection/>
    </xf>
    <xf numFmtId="1" fontId="62" fillId="0" borderId="39" xfId="52" applyNumberFormat="1" applyFont="1" applyFill="1" applyBorder="1" applyAlignment="1">
      <alignment horizontal="center"/>
      <protection/>
    </xf>
    <xf numFmtId="0" fontId="10" fillId="0" borderId="30" xfId="52" applyFont="1" applyFill="1" applyBorder="1" applyAlignment="1">
      <alignment horizontal="right" textRotation="90" wrapText="1"/>
      <protection/>
    </xf>
    <xf numFmtId="0" fontId="2" fillId="0" borderId="30" xfId="52" applyFont="1" applyFill="1" applyBorder="1" applyAlignment="1">
      <alignment horizontal="center" vertical="center" wrapText="1"/>
      <protection/>
    </xf>
    <xf numFmtId="0" fontId="3" fillId="0" borderId="40" xfId="52" applyFont="1" applyFill="1" applyBorder="1" applyAlignment="1">
      <alignment horizontal="center" vertical="center" wrapText="1"/>
      <protection/>
    </xf>
    <xf numFmtId="1" fontId="5" fillId="0" borderId="30" xfId="52" applyNumberFormat="1" applyFont="1" applyFill="1" applyBorder="1" applyAlignment="1">
      <alignment horizontal="center"/>
      <protection/>
    </xf>
    <xf numFmtId="1" fontId="5" fillId="0" borderId="41" xfId="52" applyNumberFormat="1" applyFont="1" applyFill="1" applyBorder="1" applyAlignment="1">
      <alignment horizontal="center"/>
      <protection/>
    </xf>
    <xf numFmtId="0" fontId="10" fillId="7" borderId="10" xfId="52" applyFont="1" applyFill="1" applyBorder="1" applyAlignment="1">
      <alignment horizontal="right" textRotation="90" wrapText="1"/>
      <protection/>
    </xf>
    <xf numFmtId="1" fontId="64" fillId="0" borderId="37" xfId="52" applyNumberFormat="1" applyFont="1" applyFill="1" applyBorder="1" applyAlignment="1">
      <alignment horizontal="center" wrapText="1"/>
      <protection/>
    </xf>
    <xf numFmtId="0" fontId="5" fillId="0" borderId="30" xfId="52" applyFont="1" applyBorder="1">
      <alignment/>
      <protection/>
    </xf>
    <xf numFmtId="0" fontId="5" fillId="0" borderId="30" xfId="52" applyFont="1" applyFill="1" applyBorder="1">
      <alignment/>
      <protection/>
    </xf>
    <xf numFmtId="0" fontId="66" fillId="0" borderId="16" xfId="52" applyNumberFormat="1" applyFont="1" applyFill="1" applyBorder="1" applyAlignment="1">
      <alignment horizontal="center" vertical="center" wrapText="1"/>
      <protection/>
    </xf>
    <xf numFmtId="0" fontId="67" fillId="0" borderId="10" xfId="0" applyFont="1" applyBorder="1" applyAlignment="1">
      <alignment wrapText="1"/>
    </xf>
    <xf numFmtId="2" fontId="68" fillId="0" borderId="11" xfId="52" applyNumberFormat="1" applyFont="1" applyFill="1" applyBorder="1" applyAlignment="1">
      <alignment horizontal="center" wrapText="1"/>
      <protection/>
    </xf>
    <xf numFmtId="2" fontId="69" fillId="0" borderId="11" xfId="52" applyNumberFormat="1" applyFont="1" applyFill="1" applyBorder="1" applyAlignment="1">
      <alignment horizontal="center" wrapText="1"/>
      <protection/>
    </xf>
    <xf numFmtId="0" fontId="70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1" fontId="7" fillId="0" borderId="36" xfId="52" applyNumberFormat="1" applyFont="1" applyFill="1" applyBorder="1" applyAlignment="1">
      <alignment horizontal="center"/>
      <protection/>
    </xf>
    <xf numFmtId="1" fontId="7" fillId="0" borderId="11" xfId="52" applyNumberFormat="1" applyFont="1" applyFill="1" applyBorder="1" applyAlignment="1">
      <alignment horizontal="center"/>
      <protection/>
    </xf>
    <xf numFmtId="1" fontId="7" fillId="0" borderId="10" xfId="52" applyNumberFormat="1" applyFont="1" applyFill="1" applyBorder="1" applyAlignment="1">
      <alignment horizontal="center"/>
      <protection/>
    </xf>
    <xf numFmtId="1" fontId="7" fillId="0" borderId="34" xfId="52" applyNumberFormat="1" applyFont="1" applyFill="1" applyBorder="1" applyAlignment="1">
      <alignment horizontal="center"/>
      <protection/>
    </xf>
    <xf numFmtId="1" fontId="7" fillId="0" borderId="42" xfId="52" applyNumberFormat="1" applyFont="1" applyFill="1" applyBorder="1" applyAlignment="1">
      <alignment horizontal="center"/>
      <protection/>
    </xf>
    <xf numFmtId="1" fontId="7" fillId="0" borderId="30" xfId="52" applyNumberFormat="1" applyFont="1" applyFill="1" applyBorder="1" applyAlignment="1">
      <alignment horizontal="center"/>
      <protection/>
    </xf>
    <xf numFmtId="1" fontId="5" fillId="0" borderId="43" xfId="52" applyNumberFormat="1" applyFont="1" applyFill="1" applyBorder="1" applyAlignment="1">
      <alignment horizontal="center"/>
      <protection/>
    </xf>
    <xf numFmtId="0" fontId="67" fillId="0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71" fillId="0" borderId="32" xfId="52" applyFont="1" applyFill="1" applyBorder="1" applyAlignment="1">
      <alignment horizontal="right" textRotation="90" wrapText="1"/>
      <protection/>
    </xf>
    <xf numFmtId="0" fontId="5" fillId="33" borderId="10" xfId="52" applyNumberFormat="1" applyFont="1" applyFill="1" applyBorder="1" applyAlignment="1">
      <alignment horizontal="center" vertical="center" wrapText="1"/>
      <protection/>
    </xf>
    <xf numFmtId="1" fontId="7" fillId="0" borderId="37" xfId="52" applyNumberFormat="1" applyFont="1" applyFill="1" applyBorder="1" applyAlignment="1">
      <alignment horizontal="center"/>
      <protection/>
    </xf>
    <xf numFmtId="0" fontId="10" fillId="0" borderId="34" xfId="52" applyFont="1" applyFill="1" applyBorder="1" applyAlignment="1">
      <alignment horizontal="right" textRotation="90" wrapText="1"/>
      <protection/>
    </xf>
    <xf numFmtId="0" fontId="27" fillId="0" borderId="10" xfId="0" applyFont="1" applyFill="1" applyBorder="1" applyAlignment="1">
      <alignment wrapText="1"/>
    </xf>
    <xf numFmtId="0" fontId="3" fillId="0" borderId="13" xfId="52" applyFont="1" applyFill="1" applyBorder="1" applyAlignment="1">
      <alignment horizontal="right" vertical="center" wrapText="1"/>
      <protection/>
    </xf>
    <xf numFmtId="0" fontId="3" fillId="0" borderId="30" xfId="52" applyFont="1" applyFill="1" applyBorder="1" applyAlignment="1">
      <alignment horizontal="right" vertical="center" wrapText="1"/>
      <protection/>
    </xf>
    <xf numFmtId="0" fontId="3" fillId="0" borderId="20" xfId="52" applyFont="1" applyFill="1" applyBorder="1" applyAlignment="1">
      <alignment horizontal="right" vertical="center" wrapText="1"/>
      <protection/>
    </xf>
    <xf numFmtId="0" fontId="3" fillId="0" borderId="40" xfId="52" applyFont="1" applyFill="1" applyBorder="1" applyAlignment="1">
      <alignment horizontal="right" vertical="center" wrapText="1"/>
      <protection/>
    </xf>
    <xf numFmtId="0" fontId="11" fillId="0" borderId="0" xfId="52" applyFont="1" applyAlignment="1">
      <alignment horizontal="center"/>
      <protection/>
    </xf>
    <xf numFmtId="0" fontId="7" fillId="0" borderId="44" xfId="52" applyFont="1" applyBorder="1" applyAlignment="1">
      <alignment horizontal="center"/>
      <protection/>
    </xf>
    <xf numFmtId="0" fontId="7" fillId="0" borderId="45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center" textRotation="90" wrapText="1"/>
      <protection/>
    </xf>
    <xf numFmtId="0" fontId="7" fillId="0" borderId="46" xfId="52" applyFont="1" applyBorder="1" applyAlignment="1">
      <alignment horizontal="center" vertical="center" textRotation="90" wrapText="1"/>
      <protection/>
    </xf>
    <xf numFmtId="0" fontId="7" fillId="0" borderId="11" xfId="52" applyFont="1" applyBorder="1" applyAlignment="1">
      <alignment horizontal="center" vertical="center" textRotation="90" wrapText="1"/>
      <protection/>
    </xf>
    <xf numFmtId="0" fontId="8" fillId="0" borderId="19" xfId="52" applyFont="1" applyBorder="1" applyAlignment="1">
      <alignment horizontal="center" vertical="center" textRotation="90" wrapText="1"/>
      <protection/>
    </xf>
    <xf numFmtId="0" fontId="8" fillId="0" borderId="25" xfId="52" applyFont="1" applyBorder="1" applyAlignment="1">
      <alignment horizontal="center" vertical="center" textRotation="90" wrapText="1"/>
      <protection/>
    </xf>
    <xf numFmtId="0" fontId="8" fillId="0" borderId="17" xfId="52" applyFont="1" applyBorder="1" applyAlignment="1">
      <alignment horizontal="center" vertical="center" textRotation="90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46" xfId="52" applyFont="1" applyBorder="1" applyAlignment="1">
      <alignment horizontal="center" vertical="center" wrapText="1"/>
      <protection/>
    </xf>
    <xf numFmtId="0" fontId="7" fillId="0" borderId="27" xfId="52" applyFont="1" applyBorder="1" applyAlignment="1">
      <alignment horizontal="center" vertical="center" wrapText="1"/>
      <protection/>
    </xf>
    <xf numFmtId="0" fontId="7" fillId="0" borderId="47" xfId="52" applyFont="1" applyBorder="1" applyAlignment="1">
      <alignment horizontal="center" vertical="center" wrapText="1"/>
      <protection/>
    </xf>
    <xf numFmtId="0" fontId="7" fillId="0" borderId="48" xfId="52" applyFont="1" applyBorder="1" applyAlignment="1">
      <alignment horizontal="center" vertical="center" wrapText="1"/>
      <protection/>
    </xf>
    <xf numFmtId="0" fontId="7" fillId="0" borderId="49" xfId="52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14">
    <dxf>
      <fill>
        <patternFill>
          <bgColor theme="8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rgb="FFFCDDC4"/>
        </patternFill>
      </fill>
    </dxf>
    <dxf>
      <fill>
        <patternFill>
          <bgColor rgb="FFFFFF00"/>
        </patternFill>
      </fill>
    </dxf>
    <dxf>
      <fill>
        <patternFill>
          <bgColor theme="8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rgb="FFE7FBFD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U42"/>
  <sheetViews>
    <sheetView tabSelected="1" zoomScale="93" zoomScaleNormal="93" zoomScalePageLayoutView="0" workbookViewId="0" topLeftCell="A1">
      <pane ySplit="9" topLeftCell="A28" activePane="bottomLeft" state="frozen"/>
      <selection pane="topLeft" activeCell="A1" sqref="A1"/>
      <selection pane="bottomLeft" activeCell="G32" sqref="G32"/>
    </sheetView>
  </sheetViews>
  <sheetFormatPr defaultColWidth="9.140625" defaultRowHeight="15"/>
  <cols>
    <col min="1" max="1" width="5.140625" style="1" customWidth="1"/>
    <col min="2" max="2" width="46.28125" style="1" customWidth="1"/>
    <col min="3" max="3" width="10.140625" style="1" customWidth="1"/>
    <col min="4" max="4" width="11.8515625" style="1" customWidth="1"/>
    <col min="5" max="5" width="7.140625" style="1" customWidth="1"/>
    <col min="6" max="7" width="11.57421875" style="1" customWidth="1"/>
    <col min="8" max="8" width="7.140625" style="1" customWidth="1"/>
    <col min="9" max="9" width="7.28125" style="1" customWidth="1"/>
    <col min="10" max="10" width="7.140625" style="1" customWidth="1"/>
    <col min="11" max="12" width="7.57421875" style="1" customWidth="1"/>
    <col min="13" max="13" width="11.140625" style="1" customWidth="1"/>
    <col min="14" max="14" width="9.00390625" style="1" customWidth="1"/>
    <col min="15" max="15" width="11.00390625" style="1" customWidth="1"/>
    <col min="16" max="252" width="9.140625" style="1" customWidth="1"/>
    <col min="253" max="253" width="5.140625" style="1" customWidth="1"/>
    <col min="254" max="254" width="45.421875" style="1" customWidth="1"/>
    <col min="255" max="255" width="10.140625" style="1" customWidth="1"/>
    <col min="256" max="16384" width="11.8515625" style="1" customWidth="1"/>
  </cols>
  <sheetData>
    <row r="2" spans="1:15" ht="35.25" customHeight="1">
      <c r="A2" s="131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4" ht="25.5" customHeight="1" thickBot="1">
      <c r="B3" s="7" t="s">
        <v>5</v>
      </c>
      <c r="C3" s="8" t="s">
        <v>3</v>
      </c>
      <c r="D3" s="9" t="s">
        <v>6</v>
      </c>
    </row>
    <row r="4" spans="1:21" ht="36" customHeight="1">
      <c r="A4" s="145" t="s">
        <v>7</v>
      </c>
      <c r="B4" s="142" t="s">
        <v>8</v>
      </c>
      <c r="C4" s="136" t="s">
        <v>4</v>
      </c>
      <c r="D4" s="139" t="s">
        <v>9</v>
      </c>
      <c r="E4" s="132" t="s">
        <v>65</v>
      </c>
      <c r="F4" s="133"/>
      <c r="G4" s="70" t="s">
        <v>66</v>
      </c>
      <c r="H4" s="134" t="s">
        <v>19</v>
      </c>
      <c r="I4" s="134"/>
      <c r="J4" s="134"/>
      <c r="K4" s="135"/>
      <c r="L4" s="135"/>
      <c r="M4" s="135"/>
      <c r="N4" s="135"/>
      <c r="O4" s="135"/>
      <c r="P4" s="4"/>
      <c r="Q4" s="4"/>
      <c r="R4" s="4"/>
      <c r="S4" s="4"/>
      <c r="T4" s="4"/>
      <c r="U4" s="4"/>
    </row>
    <row r="5" spans="1:21" ht="246" customHeight="1">
      <c r="A5" s="146"/>
      <c r="B5" s="143"/>
      <c r="C5" s="137"/>
      <c r="D5" s="140"/>
      <c r="E5" s="122" t="s">
        <v>21</v>
      </c>
      <c r="F5" s="87" t="s">
        <v>67</v>
      </c>
      <c r="G5" s="71" t="s">
        <v>63</v>
      </c>
      <c r="H5" s="97" t="s">
        <v>16</v>
      </c>
      <c r="I5" s="102" t="s">
        <v>22</v>
      </c>
      <c r="J5" s="19" t="s">
        <v>10</v>
      </c>
      <c r="K5" s="19" t="s">
        <v>27</v>
      </c>
      <c r="L5" s="19" t="s">
        <v>58</v>
      </c>
      <c r="M5" s="19" t="s">
        <v>60</v>
      </c>
      <c r="N5" s="19" t="s">
        <v>62</v>
      </c>
      <c r="O5" s="19" t="s">
        <v>29</v>
      </c>
      <c r="P5" s="15" t="s">
        <v>11</v>
      </c>
      <c r="Q5" s="15" t="s">
        <v>12</v>
      </c>
      <c r="R5" s="15" t="s">
        <v>13</v>
      </c>
      <c r="S5" s="15" t="s">
        <v>14</v>
      </c>
      <c r="T5" s="16" t="s">
        <v>2</v>
      </c>
      <c r="U5" s="16" t="s">
        <v>1</v>
      </c>
    </row>
    <row r="6" spans="1:21" s="10" customFormat="1" ht="95.25" customHeight="1">
      <c r="A6" s="146"/>
      <c r="B6" s="143"/>
      <c r="C6" s="138"/>
      <c r="D6" s="141"/>
      <c r="E6" s="88" t="s">
        <v>70</v>
      </c>
      <c r="F6" s="89" t="s">
        <v>71</v>
      </c>
      <c r="G6" s="125" t="s">
        <v>75</v>
      </c>
      <c r="H6" s="97" t="s">
        <v>64</v>
      </c>
      <c r="I6" s="19" t="s">
        <v>23</v>
      </c>
      <c r="J6" s="19" t="s">
        <v>24</v>
      </c>
      <c r="K6" s="19" t="s">
        <v>28</v>
      </c>
      <c r="L6" s="19" t="s">
        <v>59</v>
      </c>
      <c r="M6" s="19" t="s">
        <v>61</v>
      </c>
      <c r="N6" s="19" t="s">
        <v>61</v>
      </c>
      <c r="O6" s="20" t="s">
        <v>30</v>
      </c>
      <c r="P6" s="22">
        <v>7</v>
      </c>
      <c r="Q6" s="22"/>
      <c r="R6" s="22"/>
      <c r="S6" s="22"/>
      <c r="T6" s="23"/>
      <c r="U6" s="23"/>
    </row>
    <row r="7" spans="1:21" s="25" customFormat="1" ht="21.75" customHeight="1">
      <c r="A7" s="146"/>
      <c r="B7" s="143"/>
      <c r="C7" s="127" t="s">
        <v>15</v>
      </c>
      <c r="D7" s="128"/>
      <c r="E7" s="66">
        <v>146</v>
      </c>
      <c r="F7" s="90">
        <v>327</v>
      </c>
      <c r="G7" s="72">
        <v>30</v>
      </c>
      <c r="H7" s="98">
        <v>24</v>
      </c>
      <c r="I7" s="67">
        <v>62</v>
      </c>
      <c r="J7" s="18">
        <v>24</v>
      </c>
      <c r="K7" s="18">
        <v>58</v>
      </c>
      <c r="L7" s="18">
        <v>72</v>
      </c>
      <c r="M7" s="18">
        <v>48</v>
      </c>
      <c r="N7" s="18">
        <v>106</v>
      </c>
      <c r="O7" s="17">
        <v>36</v>
      </c>
      <c r="P7" s="30"/>
      <c r="Q7" s="11"/>
      <c r="R7" s="11"/>
      <c r="S7" s="11"/>
      <c r="T7" s="11"/>
      <c r="U7" s="24"/>
    </row>
    <row r="8" spans="1:21" s="25" customFormat="1" ht="18" customHeight="1">
      <c r="A8" s="146"/>
      <c r="B8" s="143"/>
      <c r="C8" s="127" t="s">
        <v>17</v>
      </c>
      <c r="D8" s="128"/>
      <c r="E8" s="66">
        <v>74</v>
      </c>
      <c r="F8" s="90"/>
      <c r="G8" s="72"/>
      <c r="H8" s="98">
        <v>7</v>
      </c>
      <c r="I8" s="67">
        <v>25</v>
      </c>
      <c r="J8" s="18">
        <v>29</v>
      </c>
      <c r="K8" s="18">
        <v>29</v>
      </c>
      <c r="L8" s="18">
        <v>44</v>
      </c>
      <c r="M8" s="18">
        <v>24</v>
      </c>
      <c r="N8" s="18">
        <v>45</v>
      </c>
      <c r="O8" s="17">
        <v>16</v>
      </c>
      <c r="P8" s="30"/>
      <c r="Q8" s="11"/>
      <c r="R8" s="11"/>
      <c r="S8" s="11"/>
      <c r="T8" s="11"/>
      <c r="U8" s="24"/>
    </row>
    <row r="9" spans="1:21" s="35" customFormat="1" ht="15" customHeight="1" thickBot="1">
      <c r="A9" s="147"/>
      <c r="B9" s="144"/>
      <c r="C9" s="129" t="s">
        <v>18</v>
      </c>
      <c r="D9" s="130"/>
      <c r="E9" s="68">
        <f aca="true" t="shared" si="0" ref="E9:O9">SUM(E7:E8)</f>
        <v>220</v>
      </c>
      <c r="F9" s="91">
        <f t="shared" si="0"/>
        <v>327</v>
      </c>
      <c r="G9" s="73">
        <f t="shared" si="0"/>
        <v>30</v>
      </c>
      <c r="H9" s="99">
        <f t="shared" si="0"/>
        <v>31</v>
      </c>
      <c r="I9" s="69">
        <f>SUM(I7:I8)</f>
        <v>87</v>
      </c>
      <c r="J9" s="31">
        <f>SUM(J7:J8)</f>
        <v>53</v>
      </c>
      <c r="K9" s="31">
        <f t="shared" si="0"/>
        <v>87</v>
      </c>
      <c r="L9" s="31">
        <f t="shared" si="0"/>
        <v>116</v>
      </c>
      <c r="M9" s="31">
        <f t="shared" si="0"/>
        <v>72</v>
      </c>
      <c r="N9" s="31">
        <f>SUM(N7:N8)</f>
        <v>151</v>
      </c>
      <c r="O9" s="65">
        <f t="shared" si="0"/>
        <v>52</v>
      </c>
      <c r="P9" s="32"/>
      <c r="Q9" s="33"/>
      <c r="R9" s="33"/>
      <c r="S9" s="33"/>
      <c r="T9" s="33"/>
      <c r="U9" s="34"/>
    </row>
    <row r="10" spans="1:21" ht="23.25" customHeight="1">
      <c r="A10" s="6">
        <v>1</v>
      </c>
      <c r="B10" s="111" t="s">
        <v>32</v>
      </c>
      <c r="C10" s="36">
        <f aca="true" t="shared" si="1" ref="C10:C33">AVERAGE(E10:O10)</f>
        <v>3.272727272727273</v>
      </c>
      <c r="D10" s="37" t="s">
        <v>73</v>
      </c>
      <c r="E10" s="92">
        <v>3</v>
      </c>
      <c r="F10" s="44">
        <v>3</v>
      </c>
      <c r="G10" s="112">
        <v>3</v>
      </c>
      <c r="H10" s="118">
        <v>3</v>
      </c>
      <c r="I10" s="27">
        <v>3</v>
      </c>
      <c r="J10" s="27">
        <v>5</v>
      </c>
      <c r="K10" s="27">
        <v>3</v>
      </c>
      <c r="L10" s="27">
        <v>4</v>
      </c>
      <c r="M10" s="27">
        <v>3</v>
      </c>
      <c r="N10" s="113">
        <v>3</v>
      </c>
      <c r="O10" s="26">
        <v>3</v>
      </c>
      <c r="P10" s="12">
        <f aca="true" t="shared" si="2" ref="P10:P33">IF(COUNTIF(E10:O10,"=2")&gt;0,1,0)</f>
        <v>0</v>
      </c>
      <c r="Q10" s="13">
        <f aca="true" t="shared" si="3" ref="Q10:Q33">IF(P10=1,0,(IF(COUNTIF(E10:O10,"=3")&gt;0,1,0)))</f>
        <v>1</v>
      </c>
      <c r="R10" s="14">
        <f aca="true" t="shared" si="4" ref="R10:R33">IF(COUNTIF(E10:O10,"=0")&gt;0,1,0)</f>
        <v>0</v>
      </c>
      <c r="S10" s="14">
        <f>IF(OR(P10=1,R10=1),1,0)</f>
        <v>0</v>
      </c>
      <c r="T10" s="13">
        <f aca="true" t="shared" si="5" ref="T10:T33">IF(COUNTIF(E10:O10,"=*")=10,0,IF(COUNTIF(E10:O10,"&gt;=0")-COUNTIF(E10:O10,"&gt;3")=0,1,0))</f>
        <v>0</v>
      </c>
      <c r="U10" s="13">
        <f aca="true" t="shared" si="6" ref="U10:U33">IF(COUNTIF(E10:O10,"=*")=10,0,IF(COUNTIF(E10:O10,"&gt;=0")-COUNTIF(E10:O10,"&gt;2")=0,1,0))</f>
        <v>1</v>
      </c>
    </row>
    <row r="11" spans="1:21" ht="21" customHeight="1">
      <c r="A11" s="6">
        <v>2</v>
      </c>
      <c r="B11" s="111" t="s">
        <v>33</v>
      </c>
      <c r="C11" s="36">
        <f t="shared" si="1"/>
        <v>4.454545454545454</v>
      </c>
      <c r="D11" s="21" t="s">
        <v>68</v>
      </c>
      <c r="E11" s="93">
        <v>4</v>
      </c>
      <c r="F11" s="94">
        <v>4</v>
      </c>
      <c r="G11" s="74">
        <v>4</v>
      </c>
      <c r="H11" s="100">
        <v>4</v>
      </c>
      <c r="I11" s="27">
        <v>5</v>
      </c>
      <c r="J11" s="42">
        <v>5</v>
      </c>
      <c r="K11" s="42">
        <v>4</v>
      </c>
      <c r="L11" s="42">
        <v>4</v>
      </c>
      <c r="M11" s="42">
        <v>5</v>
      </c>
      <c r="N11" s="42">
        <v>5</v>
      </c>
      <c r="O11" s="28">
        <v>5</v>
      </c>
      <c r="P11" s="12">
        <f t="shared" si="2"/>
        <v>0</v>
      </c>
      <c r="Q11" s="13">
        <f t="shared" si="3"/>
        <v>0</v>
      </c>
      <c r="R11" s="14">
        <f t="shared" si="4"/>
        <v>0</v>
      </c>
      <c r="S11" s="14">
        <f aca="true" t="shared" si="7" ref="S11:S33">IF(OR(P11=1,R11=1),1,0)</f>
        <v>0</v>
      </c>
      <c r="T11" s="13">
        <f t="shared" si="5"/>
        <v>1</v>
      </c>
      <c r="U11" s="13">
        <f t="shared" si="6"/>
        <v>1</v>
      </c>
    </row>
    <row r="12" spans="1:21" ht="21" customHeight="1">
      <c r="A12" s="6">
        <v>3</v>
      </c>
      <c r="B12" s="111" t="s">
        <v>34</v>
      </c>
      <c r="C12" s="36">
        <f t="shared" si="1"/>
        <v>4.363636363636363</v>
      </c>
      <c r="D12" s="21" t="s">
        <v>72</v>
      </c>
      <c r="E12" s="93">
        <v>3</v>
      </c>
      <c r="F12" s="94">
        <v>4</v>
      </c>
      <c r="G12" s="112">
        <v>4</v>
      </c>
      <c r="H12" s="100">
        <v>4</v>
      </c>
      <c r="I12" s="27">
        <v>5</v>
      </c>
      <c r="J12" s="42">
        <v>5</v>
      </c>
      <c r="K12" s="42">
        <v>4</v>
      </c>
      <c r="L12" s="114">
        <v>5</v>
      </c>
      <c r="M12" s="42">
        <v>5</v>
      </c>
      <c r="N12" s="42">
        <v>4</v>
      </c>
      <c r="O12" s="28">
        <v>5</v>
      </c>
      <c r="P12" s="12">
        <f t="shared" si="2"/>
        <v>0</v>
      </c>
      <c r="Q12" s="13">
        <f t="shared" si="3"/>
        <v>1</v>
      </c>
      <c r="R12" s="14">
        <f t="shared" si="4"/>
        <v>0</v>
      </c>
      <c r="S12" s="14">
        <f t="shared" si="7"/>
        <v>0</v>
      </c>
      <c r="T12" s="13">
        <f t="shared" si="5"/>
        <v>0</v>
      </c>
      <c r="U12" s="13">
        <f t="shared" si="6"/>
        <v>1</v>
      </c>
    </row>
    <row r="13" spans="1:21" ht="21" customHeight="1">
      <c r="A13" s="6">
        <v>4</v>
      </c>
      <c r="B13" s="120" t="s">
        <v>35</v>
      </c>
      <c r="C13" s="36">
        <f t="shared" si="1"/>
        <v>4</v>
      </c>
      <c r="D13" s="21" t="s">
        <v>68</v>
      </c>
      <c r="E13" s="93">
        <v>3</v>
      </c>
      <c r="F13" s="94">
        <v>4</v>
      </c>
      <c r="G13" s="74">
        <v>4</v>
      </c>
      <c r="H13" s="100">
        <v>4</v>
      </c>
      <c r="I13" s="27">
        <v>4</v>
      </c>
      <c r="J13" s="42">
        <v>5</v>
      </c>
      <c r="K13" s="42">
        <v>4</v>
      </c>
      <c r="L13" s="42">
        <v>4</v>
      </c>
      <c r="M13" s="42">
        <v>4</v>
      </c>
      <c r="N13" s="42">
        <v>4</v>
      </c>
      <c r="O13" s="28">
        <v>4</v>
      </c>
      <c r="P13" s="12">
        <f t="shared" si="2"/>
        <v>0</v>
      </c>
      <c r="Q13" s="13">
        <f t="shared" si="3"/>
        <v>1</v>
      </c>
      <c r="R13" s="14">
        <f t="shared" si="4"/>
        <v>0</v>
      </c>
      <c r="S13" s="14">
        <f t="shared" si="7"/>
        <v>0</v>
      </c>
      <c r="T13" s="13">
        <f t="shared" si="5"/>
        <v>0</v>
      </c>
      <c r="U13" s="13">
        <f t="shared" si="6"/>
        <v>1</v>
      </c>
    </row>
    <row r="14" spans="1:21" ht="21" customHeight="1">
      <c r="A14" s="6">
        <v>5</v>
      </c>
      <c r="B14" s="110" t="s">
        <v>36</v>
      </c>
      <c r="C14" s="109">
        <f t="shared" si="1"/>
        <v>5</v>
      </c>
      <c r="D14" s="21" t="s">
        <v>68</v>
      </c>
      <c r="E14" s="93">
        <v>5</v>
      </c>
      <c r="F14" s="94">
        <v>5</v>
      </c>
      <c r="G14" s="74">
        <v>5</v>
      </c>
      <c r="H14" s="100">
        <v>5</v>
      </c>
      <c r="I14" s="27">
        <v>5</v>
      </c>
      <c r="J14" s="42">
        <v>5</v>
      </c>
      <c r="K14" s="42">
        <v>5</v>
      </c>
      <c r="L14" s="42">
        <v>5</v>
      </c>
      <c r="M14" s="42">
        <v>5</v>
      </c>
      <c r="N14" s="42">
        <v>5</v>
      </c>
      <c r="O14" s="28">
        <v>5</v>
      </c>
      <c r="P14" s="12">
        <f t="shared" si="2"/>
        <v>0</v>
      </c>
      <c r="Q14" s="13">
        <f t="shared" si="3"/>
        <v>0</v>
      </c>
      <c r="R14" s="14">
        <f t="shared" si="4"/>
        <v>0</v>
      </c>
      <c r="S14" s="14">
        <f t="shared" si="7"/>
        <v>0</v>
      </c>
      <c r="T14" s="13">
        <f t="shared" si="5"/>
        <v>1</v>
      </c>
      <c r="U14" s="13">
        <f t="shared" si="6"/>
        <v>1</v>
      </c>
    </row>
    <row r="15" spans="1:21" ht="21" customHeight="1">
      <c r="A15" s="6">
        <v>6</v>
      </c>
      <c r="B15" s="107" t="s">
        <v>37</v>
      </c>
      <c r="C15" s="108">
        <f t="shared" si="1"/>
        <v>4.818181818181818</v>
      </c>
      <c r="D15" s="21" t="s">
        <v>68</v>
      </c>
      <c r="E15" s="93">
        <v>4</v>
      </c>
      <c r="F15" s="94">
        <v>5</v>
      </c>
      <c r="G15" s="75">
        <v>5</v>
      </c>
      <c r="H15" s="100">
        <v>4</v>
      </c>
      <c r="I15" s="27">
        <v>5</v>
      </c>
      <c r="J15" s="42">
        <v>5</v>
      </c>
      <c r="K15" s="42">
        <v>5</v>
      </c>
      <c r="L15" s="42">
        <v>5</v>
      </c>
      <c r="M15" s="42">
        <v>5</v>
      </c>
      <c r="N15" s="42">
        <v>5</v>
      </c>
      <c r="O15" s="28">
        <v>5</v>
      </c>
      <c r="P15" s="12">
        <f t="shared" si="2"/>
        <v>0</v>
      </c>
      <c r="Q15" s="13">
        <f t="shared" si="3"/>
        <v>0</v>
      </c>
      <c r="R15" s="14">
        <f t="shared" si="4"/>
        <v>0</v>
      </c>
      <c r="S15" s="14">
        <f t="shared" si="7"/>
        <v>0</v>
      </c>
      <c r="T15" s="13">
        <f t="shared" si="5"/>
        <v>1</v>
      </c>
      <c r="U15" s="13">
        <f t="shared" si="6"/>
        <v>1</v>
      </c>
    </row>
    <row r="16" spans="1:21" ht="21" customHeight="1">
      <c r="A16" s="6">
        <v>7</v>
      </c>
      <c r="B16" s="121" t="s">
        <v>38</v>
      </c>
      <c r="C16" s="36">
        <f t="shared" si="1"/>
        <v>3.3636363636363638</v>
      </c>
      <c r="D16" s="21" t="s">
        <v>72</v>
      </c>
      <c r="E16" s="93">
        <v>3</v>
      </c>
      <c r="F16" s="94">
        <v>4</v>
      </c>
      <c r="G16" s="115">
        <v>4</v>
      </c>
      <c r="H16" s="117">
        <v>3</v>
      </c>
      <c r="I16" s="27">
        <v>3</v>
      </c>
      <c r="J16" s="42">
        <v>3</v>
      </c>
      <c r="K16" s="42">
        <v>3</v>
      </c>
      <c r="L16" s="114">
        <v>4</v>
      </c>
      <c r="M16" s="42">
        <v>4</v>
      </c>
      <c r="N16" s="42">
        <v>3</v>
      </c>
      <c r="O16" s="28">
        <v>3</v>
      </c>
      <c r="P16" s="12">
        <f t="shared" si="2"/>
        <v>0</v>
      </c>
      <c r="Q16" s="13">
        <f t="shared" si="3"/>
        <v>1</v>
      </c>
      <c r="R16" s="14">
        <f t="shared" si="4"/>
        <v>0</v>
      </c>
      <c r="S16" s="14">
        <f t="shared" si="7"/>
        <v>0</v>
      </c>
      <c r="T16" s="13">
        <f t="shared" si="5"/>
        <v>0</v>
      </c>
      <c r="U16" s="13">
        <f t="shared" si="6"/>
        <v>1</v>
      </c>
    </row>
    <row r="17" spans="1:21" ht="21.75" customHeight="1">
      <c r="A17" s="6">
        <v>8</v>
      </c>
      <c r="B17" s="111" t="s">
        <v>39</v>
      </c>
      <c r="C17" s="36">
        <f t="shared" si="1"/>
        <v>3.909090909090909</v>
      </c>
      <c r="D17" s="64" t="s">
        <v>74</v>
      </c>
      <c r="E17" s="93">
        <v>4</v>
      </c>
      <c r="F17" s="103">
        <v>4</v>
      </c>
      <c r="G17" s="115">
        <v>3</v>
      </c>
      <c r="H17" s="100">
        <v>4</v>
      </c>
      <c r="I17" s="27">
        <v>5</v>
      </c>
      <c r="J17" s="42">
        <v>5</v>
      </c>
      <c r="K17" s="42">
        <v>3</v>
      </c>
      <c r="L17" s="114">
        <v>3</v>
      </c>
      <c r="M17" s="42">
        <v>4</v>
      </c>
      <c r="N17" s="114">
        <v>4</v>
      </c>
      <c r="O17" s="28">
        <v>4</v>
      </c>
      <c r="P17" s="12">
        <f t="shared" si="2"/>
        <v>0</v>
      </c>
      <c r="Q17" s="13">
        <f t="shared" si="3"/>
        <v>1</v>
      </c>
      <c r="R17" s="14">
        <f t="shared" si="4"/>
        <v>0</v>
      </c>
      <c r="S17" s="14">
        <f t="shared" si="7"/>
        <v>0</v>
      </c>
      <c r="T17" s="13">
        <f t="shared" si="5"/>
        <v>0</v>
      </c>
      <c r="U17" s="13">
        <f t="shared" si="6"/>
        <v>1</v>
      </c>
    </row>
    <row r="18" spans="1:21" ht="21" customHeight="1">
      <c r="A18" s="6">
        <v>9</v>
      </c>
      <c r="B18" s="119" t="s">
        <v>40</v>
      </c>
      <c r="C18" s="36">
        <f t="shared" si="1"/>
        <v>4</v>
      </c>
      <c r="D18" s="21" t="s">
        <v>68</v>
      </c>
      <c r="E18" s="93">
        <v>4</v>
      </c>
      <c r="F18" s="94">
        <v>4</v>
      </c>
      <c r="G18" s="75">
        <v>4</v>
      </c>
      <c r="H18" s="100">
        <v>4</v>
      </c>
      <c r="I18" s="27">
        <v>4</v>
      </c>
      <c r="J18" s="42">
        <v>4</v>
      </c>
      <c r="K18" s="42">
        <v>4</v>
      </c>
      <c r="L18" s="42">
        <v>4</v>
      </c>
      <c r="M18" s="42">
        <v>4</v>
      </c>
      <c r="N18" s="42">
        <v>4</v>
      </c>
      <c r="O18" s="28">
        <v>4</v>
      </c>
      <c r="P18" s="12">
        <f t="shared" si="2"/>
        <v>0</v>
      </c>
      <c r="Q18" s="13">
        <f t="shared" si="3"/>
        <v>0</v>
      </c>
      <c r="R18" s="14">
        <f t="shared" si="4"/>
        <v>0</v>
      </c>
      <c r="S18" s="14">
        <f t="shared" si="7"/>
        <v>0</v>
      </c>
      <c r="T18" s="13">
        <f t="shared" si="5"/>
        <v>1</v>
      </c>
      <c r="U18" s="13">
        <f t="shared" si="6"/>
        <v>1</v>
      </c>
    </row>
    <row r="19" spans="1:21" ht="21" customHeight="1">
      <c r="A19" s="6">
        <v>10</v>
      </c>
      <c r="B19" s="119" t="s">
        <v>41</v>
      </c>
      <c r="C19" s="36">
        <f t="shared" si="1"/>
        <v>4.2727272727272725</v>
      </c>
      <c r="D19" s="21" t="s">
        <v>68</v>
      </c>
      <c r="E19" s="93">
        <v>5</v>
      </c>
      <c r="F19" s="94">
        <v>5</v>
      </c>
      <c r="G19" s="75">
        <v>4</v>
      </c>
      <c r="H19" s="100">
        <v>4</v>
      </c>
      <c r="I19" s="27">
        <v>4</v>
      </c>
      <c r="J19" s="42">
        <v>5</v>
      </c>
      <c r="K19" s="42">
        <v>4</v>
      </c>
      <c r="L19" s="42">
        <v>4</v>
      </c>
      <c r="M19" s="42">
        <v>4</v>
      </c>
      <c r="N19" s="42">
        <v>4</v>
      </c>
      <c r="O19" s="28">
        <v>4</v>
      </c>
      <c r="P19" s="12">
        <f t="shared" si="2"/>
        <v>0</v>
      </c>
      <c r="Q19" s="13">
        <f t="shared" si="3"/>
        <v>0</v>
      </c>
      <c r="R19" s="14">
        <f t="shared" si="4"/>
        <v>0</v>
      </c>
      <c r="S19" s="14">
        <f t="shared" si="7"/>
        <v>0</v>
      </c>
      <c r="T19" s="13">
        <f t="shared" si="5"/>
        <v>1</v>
      </c>
      <c r="U19" s="13">
        <f t="shared" si="6"/>
        <v>1</v>
      </c>
    </row>
    <row r="20" spans="1:21" ht="21" customHeight="1">
      <c r="A20" s="6">
        <v>11</v>
      </c>
      <c r="B20" s="121" t="s">
        <v>69</v>
      </c>
      <c r="C20" s="36">
        <f t="shared" si="1"/>
        <v>4</v>
      </c>
      <c r="D20" s="21" t="s">
        <v>68</v>
      </c>
      <c r="E20" s="93">
        <v>3</v>
      </c>
      <c r="F20" s="94">
        <v>4</v>
      </c>
      <c r="G20" s="115">
        <v>3</v>
      </c>
      <c r="H20" s="100">
        <v>4</v>
      </c>
      <c r="I20" s="27">
        <v>5</v>
      </c>
      <c r="J20" s="42">
        <v>5</v>
      </c>
      <c r="K20" s="42">
        <v>4</v>
      </c>
      <c r="L20" s="42">
        <v>4</v>
      </c>
      <c r="M20" s="42">
        <v>4</v>
      </c>
      <c r="N20" s="42">
        <v>4</v>
      </c>
      <c r="O20" s="28">
        <v>4</v>
      </c>
      <c r="P20" s="12">
        <f t="shared" si="2"/>
        <v>0</v>
      </c>
      <c r="Q20" s="13">
        <f t="shared" si="3"/>
        <v>1</v>
      </c>
      <c r="R20" s="14">
        <f t="shared" si="4"/>
        <v>0</v>
      </c>
      <c r="S20" s="14">
        <f t="shared" si="7"/>
        <v>0</v>
      </c>
      <c r="T20" s="13">
        <f t="shared" si="5"/>
        <v>0</v>
      </c>
      <c r="U20" s="13">
        <f t="shared" si="6"/>
        <v>1</v>
      </c>
    </row>
    <row r="21" spans="1:21" s="13" customFormat="1" ht="21" customHeight="1">
      <c r="A21" s="6">
        <v>12</v>
      </c>
      <c r="B21" s="107" t="s">
        <v>42</v>
      </c>
      <c r="C21" s="108">
        <f t="shared" si="1"/>
        <v>4</v>
      </c>
      <c r="D21" s="21" t="s">
        <v>68</v>
      </c>
      <c r="E21" s="93">
        <v>4</v>
      </c>
      <c r="F21" s="94">
        <v>4</v>
      </c>
      <c r="G21" s="75">
        <v>4</v>
      </c>
      <c r="H21" s="100">
        <v>4</v>
      </c>
      <c r="I21" s="27">
        <v>4</v>
      </c>
      <c r="J21" s="42">
        <v>4</v>
      </c>
      <c r="K21" s="42">
        <v>4</v>
      </c>
      <c r="L21" s="42">
        <v>4</v>
      </c>
      <c r="M21" s="42">
        <v>4</v>
      </c>
      <c r="N21" s="42">
        <v>4</v>
      </c>
      <c r="O21" s="28">
        <v>4</v>
      </c>
      <c r="P21" s="12">
        <f t="shared" si="2"/>
        <v>0</v>
      </c>
      <c r="Q21" s="13">
        <f t="shared" si="3"/>
        <v>0</v>
      </c>
      <c r="R21" s="14">
        <f t="shared" si="4"/>
        <v>0</v>
      </c>
      <c r="S21" s="14">
        <f t="shared" si="7"/>
        <v>0</v>
      </c>
      <c r="T21" s="13">
        <f t="shared" si="5"/>
        <v>1</v>
      </c>
      <c r="U21" s="13">
        <f t="shared" si="6"/>
        <v>1</v>
      </c>
    </row>
    <row r="22" spans="1:21" ht="21" customHeight="1">
      <c r="A22" s="6">
        <v>13</v>
      </c>
      <c r="B22" s="119" t="s">
        <v>43</v>
      </c>
      <c r="C22" s="108">
        <f t="shared" si="1"/>
        <v>4.090909090909091</v>
      </c>
      <c r="D22" s="21" t="s">
        <v>68</v>
      </c>
      <c r="E22" s="95">
        <v>3</v>
      </c>
      <c r="F22" s="96">
        <v>4</v>
      </c>
      <c r="G22" s="75">
        <v>4</v>
      </c>
      <c r="H22" s="100">
        <v>3</v>
      </c>
      <c r="I22" s="42">
        <v>5</v>
      </c>
      <c r="J22" s="42">
        <v>5</v>
      </c>
      <c r="K22" s="42">
        <v>4</v>
      </c>
      <c r="L22" s="42">
        <v>4</v>
      </c>
      <c r="M22" s="42">
        <v>5</v>
      </c>
      <c r="N22" s="42">
        <v>4</v>
      </c>
      <c r="O22" s="28">
        <v>4</v>
      </c>
      <c r="P22" s="12">
        <f t="shared" si="2"/>
        <v>0</v>
      </c>
      <c r="Q22" s="13">
        <f t="shared" si="3"/>
        <v>1</v>
      </c>
      <c r="R22" s="14">
        <f t="shared" si="4"/>
        <v>0</v>
      </c>
      <c r="S22" s="14">
        <f t="shared" si="7"/>
        <v>0</v>
      </c>
      <c r="T22" s="13">
        <f t="shared" si="5"/>
        <v>0</v>
      </c>
      <c r="U22" s="13">
        <f t="shared" si="6"/>
        <v>1</v>
      </c>
    </row>
    <row r="23" spans="1:21" ht="21" customHeight="1">
      <c r="A23" s="6">
        <v>14</v>
      </c>
      <c r="B23" s="107" t="s">
        <v>44</v>
      </c>
      <c r="C23" s="108">
        <f t="shared" si="1"/>
        <v>4.909090909090909</v>
      </c>
      <c r="D23" s="21" t="s">
        <v>68</v>
      </c>
      <c r="E23" s="93">
        <v>4</v>
      </c>
      <c r="F23" s="94">
        <v>5</v>
      </c>
      <c r="G23" s="75">
        <v>5</v>
      </c>
      <c r="H23" s="100">
        <v>5</v>
      </c>
      <c r="I23" s="27">
        <v>5</v>
      </c>
      <c r="J23" s="42">
        <v>5</v>
      </c>
      <c r="K23" s="42">
        <v>5</v>
      </c>
      <c r="L23" s="42">
        <v>5</v>
      </c>
      <c r="M23" s="42">
        <v>5</v>
      </c>
      <c r="N23" s="42">
        <v>5</v>
      </c>
      <c r="O23" s="28">
        <v>5</v>
      </c>
      <c r="P23" s="12">
        <f t="shared" si="2"/>
        <v>0</v>
      </c>
      <c r="Q23" s="13">
        <f t="shared" si="3"/>
        <v>0</v>
      </c>
      <c r="R23" s="14">
        <f t="shared" si="4"/>
        <v>0</v>
      </c>
      <c r="S23" s="14">
        <f t="shared" si="7"/>
        <v>0</v>
      </c>
      <c r="T23" s="13">
        <f t="shared" si="5"/>
        <v>1</v>
      </c>
      <c r="U23" s="13">
        <f t="shared" si="6"/>
        <v>1</v>
      </c>
    </row>
    <row r="24" spans="1:21" ht="21" customHeight="1">
      <c r="A24" s="6">
        <v>15</v>
      </c>
      <c r="B24" s="110" t="s">
        <v>45</v>
      </c>
      <c r="C24" s="109">
        <f t="shared" si="1"/>
        <v>5</v>
      </c>
      <c r="D24" s="21" t="s">
        <v>68</v>
      </c>
      <c r="E24" s="93">
        <v>5</v>
      </c>
      <c r="F24" s="94">
        <v>5</v>
      </c>
      <c r="G24" s="75">
        <v>5</v>
      </c>
      <c r="H24" s="100">
        <v>5</v>
      </c>
      <c r="I24" s="27">
        <v>5</v>
      </c>
      <c r="J24" s="42">
        <v>5</v>
      </c>
      <c r="K24" s="42">
        <v>5</v>
      </c>
      <c r="L24" s="42">
        <v>5</v>
      </c>
      <c r="M24" s="42">
        <v>5</v>
      </c>
      <c r="N24" s="42">
        <v>5</v>
      </c>
      <c r="O24" s="28">
        <v>5</v>
      </c>
      <c r="P24" s="12">
        <f t="shared" si="2"/>
        <v>0</v>
      </c>
      <c r="Q24" s="13">
        <f t="shared" si="3"/>
        <v>0</v>
      </c>
      <c r="R24" s="14">
        <f t="shared" si="4"/>
        <v>0</v>
      </c>
      <c r="S24" s="14">
        <f t="shared" si="7"/>
        <v>0</v>
      </c>
      <c r="T24" s="13">
        <f t="shared" si="5"/>
        <v>1</v>
      </c>
      <c r="U24" s="13">
        <f t="shared" si="6"/>
        <v>1</v>
      </c>
    </row>
    <row r="25" spans="1:21" ht="21" customHeight="1">
      <c r="A25" s="6">
        <v>16</v>
      </c>
      <c r="B25" s="110" t="s">
        <v>46</v>
      </c>
      <c r="C25" s="109">
        <f t="shared" si="1"/>
        <v>5</v>
      </c>
      <c r="D25" s="21" t="s">
        <v>68</v>
      </c>
      <c r="E25" s="93">
        <v>5</v>
      </c>
      <c r="F25" s="94">
        <v>5</v>
      </c>
      <c r="G25" s="75">
        <v>5</v>
      </c>
      <c r="H25" s="100">
        <v>5</v>
      </c>
      <c r="I25" s="27">
        <v>5</v>
      </c>
      <c r="J25" s="42">
        <v>5</v>
      </c>
      <c r="K25" s="42">
        <v>5</v>
      </c>
      <c r="L25" s="42">
        <v>5</v>
      </c>
      <c r="M25" s="42">
        <v>5</v>
      </c>
      <c r="N25" s="42">
        <v>5</v>
      </c>
      <c r="O25" s="28">
        <v>5</v>
      </c>
      <c r="P25" s="12">
        <f t="shared" si="2"/>
        <v>0</v>
      </c>
      <c r="Q25" s="13">
        <f t="shared" si="3"/>
        <v>0</v>
      </c>
      <c r="R25" s="14">
        <f t="shared" si="4"/>
        <v>0</v>
      </c>
      <c r="S25" s="14">
        <f t="shared" si="7"/>
        <v>0</v>
      </c>
      <c r="T25" s="13">
        <f t="shared" si="5"/>
        <v>1</v>
      </c>
      <c r="U25" s="13">
        <f t="shared" si="6"/>
        <v>1</v>
      </c>
    </row>
    <row r="26" spans="1:21" ht="19.5" customHeight="1">
      <c r="A26" s="6">
        <v>17</v>
      </c>
      <c r="B26" s="110" t="s">
        <v>47</v>
      </c>
      <c r="C26" s="109">
        <f t="shared" si="1"/>
        <v>5</v>
      </c>
      <c r="D26" s="21" t="s">
        <v>68</v>
      </c>
      <c r="E26" s="93">
        <v>5</v>
      </c>
      <c r="F26" s="94">
        <v>5</v>
      </c>
      <c r="G26" s="75">
        <v>5</v>
      </c>
      <c r="H26" s="100">
        <v>5</v>
      </c>
      <c r="I26" s="27">
        <v>5</v>
      </c>
      <c r="J26" s="42">
        <v>5</v>
      </c>
      <c r="K26" s="42">
        <v>5</v>
      </c>
      <c r="L26" s="42">
        <v>5</v>
      </c>
      <c r="M26" s="42">
        <v>5</v>
      </c>
      <c r="N26" s="42">
        <v>5</v>
      </c>
      <c r="O26" s="28">
        <v>5</v>
      </c>
      <c r="P26" s="12">
        <f t="shared" si="2"/>
        <v>0</v>
      </c>
      <c r="Q26" s="13">
        <f t="shared" si="3"/>
        <v>0</v>
      </c>
      <c r="R26" s="14">
        <f t="shared" si="4"/>
        <v>0</v>
      </c>
      <c r="S26" s="14">
        <f t="shared" si="7"/>
        <v>0</v>
      </c>
      <c r="T26" s="13">
        <f t="shared" si="5"/>
        <v>1</v>
      </c>
      <c r="U26" s="13">
        <f t="shared" si="6"/>
        <v>1</v>
      </c>
    </row>
    <row r="27" spans="1:21" ht="21" customHeight="1">
      <c r="A27" s="6">
        <v>18</v>
      </c>
      <c r="B27" s="107" t="s">
        <v>48</v>
      </c>
      <c r="C27" s="108">
        <f t="shared" si="1"/>
        <v>4.545454545454546</v>
      </c>
      <c r="D27" s="21" t="s">
        <v>68</v>
      </c>
      <c r="E27" s="93">
        <v>4</v>
      </c>
      <c r="F27" s="94">
        <v>4</v>
      </c>
      <c r="G27" s="75">
        <v>5</v>
      </c>
      <c r="H27" s="100">
        <v>4</v>
      </c>
      <c r="I27" s="27">
        <v>5</v>
      </c>
      <c r="J27" s="42">
        <v>5</v>
      </c>
      <c r="K27" s="42">
        <v>5</v>
      </c>
      <c r="L27" s="42">
        <v>4</v>
      </c>
      <c r="M27" s="42">
        <v>4</v>
      </c>
      <c r="N27" s="114">
        <v>5</v>
      </c>
      <c r="O27" s="28">
        <v>5</v>
      </c>
      <c r="P27" s="12">
        <f t="shared" si="2"/>
        <v>0</v>
      </c>
      <c r="Q27" s="13">
        <f t="shared" si="3"/>
        <v>0</v>
      </c>
      <c r="R27" s="14">
        <f t="shared" si="4"/>
        <v>0</v>
      </c>
      <c r="S27" s="14">
        <f t="shared" si="7"/>
        <v>0</v>
      </c>
      <c r="T27" s="13">
        <f t="shared" si="5"/>
        <v>1</v>
      </c>
      <c r="U27" s="13">
        <f t="shared" si="6"/>
        <v>1</v>
      </c>
    </row>
    <row r="28" spans="1:21" ht="21" customHeight="1">
      <c r="A28" s="6">
        <v>19</v>
      </c>
      <c r="B28" s="111" t="s">
        <v>49</v>
      </c>
      <c r="C28" s="36">
        <f t="shared" si="1"/>
        <v>4.090909090909091</v>
      </c>
      <c r="D28" s="21" t="s">
        <v>73</v>
      </c>
      <c r="E28" s="95">
        <v>3</v>
      </c>
      <c r="F28" s="96">
        <v>4</v>
      </c>
      <c r="G28" s="116">
        <v>4</v>
      </c>
      <c r="H28" s="101">
        <v>4</v>
      </c>
      <c r="I28" s="42">
        <v>4</v>
      </c>
      <c r="J28" s="29">
        <v>5</v>
      </c>
      <c r="K28" s="29">
        <v>4</v>
      </c>
      <c r="L28" s="29">
        <v>5</v>
      </c>
      <c r="M28" s="42">
        <v>4</v>
      </c>
      <c r="N28" s="114">
        <v>4</v>
      </c>
      <c r="O28" s="28">
        <v>4</v>
      </c>
      <c r="P28" s="12">
        <f t="shared" si="2"/>
        <v>0</v>
      </c>
      <c r="Q28" s="13">
        <f t="shared" si="3"/>
        <v>1</v>
      </c>
      <c r="R28" s="14">
        <f t="shared" si="4"/>
        <v>0</v>
      </c>
      <c r="S28" s="14">
        <f t="shared" si="7"/>
        <v>0</v>
      </c>
      <c r="T28" s="13">
        <f t="shared" si="5"/>
        <v>0</v>
      </c>
      <c r="U28" s="13">
        <f t="shared" si="6"/>
        <v>1</v>
      </c>
    </row>
    <row r="29" spans="1:21" ht="21" customHeight="1">
      <c r="A29" s="6">
        <v>20</v>
      </c>
      <c r="B29" s="107" t="s">
        <v>50</v>
      </c>
      <c r="C29" s="108">
        <f t="shared" si="1"/>
        <v>4.636363636363637</v>
      </c>
      <c r="D29" s="21" t="s">
        <v>68</v>
      </c>
      <c r="E29" s="93">
        <v>4</v>
      </c>
      <c r="F29" s="94">
        <v>4</v>
      </c>
      <c r="G29" s="75">
        <v>5</v>
      </c>
      <c r="H29" s="100">
        <v>4</v>
      </c>
      <c r="I29" s="27">
        <v>5</v>
      </c>
      <c r="J29" s="42">
        <v>5</v>
      </c>
      <c r="K29" s="42">
        <v>5</v>
      </c>
      <c r="L29" s="42">
        <v>5</v>
      </c>
      <c r="M29" s="42">
        <v>5</v>
      </c>
      <c r="N29" s="42">
        <v>4</v>
      </c>
      <c r="O29" s="28">
        <v>5</v>
      </c>
      <c r="P29" s="12">
        <f t="shared" si="2"/>
        <v>0</v>
      </c>
      <c r="Q29" s="13">
        <f t="shared" si="3"/>
        <v>0</v>
      </c>
      <c r="R29" s="14">
        <f t="shared" si="4"/>
        <v>0</v>
      </c>
      <c r="S29" s="14">
        <f t="shared" si="7"/>
        <v>0</v>
      </c>
      <c r="T29" s="13">
        <f t="shared" si="5"/>
        <v>1</v>
      </c>
      <c r="U29" s="13">
        <f t="shared" si="6"/>
        <v>1</v>
      </c>
    </row>
    <row r="30" spans="1:21" ht="21" customHeight="1">
      <c r="A30" s="6">
        <v>21</v>
      </c>
      <c r="B30" s="119" t="s">
        <v>51</v>
      </c>
      <c r="C30" s="108">
        <f t="shared" si="1"/>
        <v>4.181818181818182</v>
      </c>
      <c r="D30" s="21" t="s">
        <v>72</v>
      </c>
      <c r="E30" s="93">
        <v>3</v>
      </c>
      <c r="F30" s="94">
        <v>4</v>
      </c>
      <c r="G30" s="115">
        <v>4</v>
      </c>
      <c r="H30" s="100">
        <v>4</v>
      </c>
      <c r="I30" s="27">
        <v>5</v>
      </c>
      <c r="J30" s="42">
        <v>5</v>
      </c>
      <c r="K30" s="42">
        <v>4</v>
      </c>
      <c r="L30" s="42">
        <v>4</v>
      </c>
      <c r="M30" s="42">
        <v>4</v>
      </c>
      <c r="N30" s="114">
        <v>4</v>
      </c>
      <c r="O30" s="28">
        <v>5</v>
      </c>
      <c r="P30" s="12">
        <f t="shared" si="2"/>
        <v>0</v>
      </c>
      <c r="Q30" s="13">
        <f t="shared" si="3"/>
        <v>1</v>
      </c>
      <c r="R30" s="14">
        <f t="shared" si="4"/>
        <v>0</v>
      </c>
      <c r="S30" s="14">
        <f t="shared" si="7"/>
        <v>0</v>
      </c>
      <c r="T30" s="13">
        <f t="shared" si="5"/>
        <v>0</v>
      </c>
      <c r="U30" s="13">
        <f t="shared" si="6"/>
        <v>1</v>
      </c>
    </row>
    <row r="31" spans="1:21" ht="21" customHeight="1">
      <c r="A31" s="6">
        <v>22</v>
      </c>
      <c r="B31" s="121" t="s">
        <v>52</v>
      </c>
      <c r="C31" s="36">
        <f t="shared" si="1"/>
        <v>3.5454545454545454</v>
      </c>
      <c r="D31" s="21" t="s">
        <v>72</v>
      </c>
      <c r="E31" s="93">
        <v>3</v>
      </c>
      <c r="F31" s="94">
        <v>3</v>
      </c>
      <c r="G31" s="115">
        <v>3</v>
      </c>
      <c r="H31" s="100">
        <v>3</v>
      </c>
      <c r="I31" s="27">
        <v>5</v>
      </c>
      <c r="J31" s="42">
        <v>5</v>
      </c>
      <c r="K31" s="42">
        <v>3</v>
      </c>
      <c r="L31" s="42">
        <v>3</v>
      </c>
      <c r="M31" s="42">
        <v>4</v>
      </c>
      <c r="N31" s="114">
        <v>3</v>
      </c>
      <c r="O31" s="28">
        <v>4</v>
      </c>
      <c r="P31" s="12">
        <f t="shared" si="2"/>
        <v>0</v>
      </c>
      <c r="Q31" s="13">
        <f t="shared" si="3"/>
        <v>1</v>
      </c>
      <c r="R31" s="14">
        <f t="shared" si="4"/>
        <v>0</v>
      </c>
      <c r="S31" s="14">
        <f t="shared" si="7"/>
        <v>0</v>
      </c>
      <c r="T31" s="13">
        <f t="shared" si="5"/>
        <v>0</v>
      </c>
      <c r="U31" s="13">
        <f t="shared" si="6"/>
        <v>1</v>
      </c>
    </row>
    <row r="32" spans="1:21" ht="21" customHeight="1">
      <c r="A32" s="6">
        <v>23</v>
      </c>
      <c r="B32" s="126" t="s">
        <v>53</v>
      </c>
      <c r="C32" s="36">
        <f t="shared" si="1"/>
        <v>3.5454545454545454</v>
      </c>
      <c r="D32" s="21" t="s">
        <v>74</v>
      </c>
      <c r="E32" s="93">
        <v>3</v>
      </c>
      <c r="F32" s="124">
        <v>4</v>
      </c>
      <c r="G32" s="115">
        <v>3</v>
      </c>
      <c r="H32" s="100">
        <v>3</v>
      </c>
      <c r="I32" s="27">
        <v>5</v>
      </c>
      <c r="J32" s="42">
        <v>4</v>
      </c>
      <c r="K32" s="114">
        <v>3</v>
      </c>
      <c r="L32" s="114">
        <v>3</v>
      </c>
      <c r="M32" s="42">
        <v>4</v>
      </c>
      <c r="N32" s="114">
        <v>3</v>
      </c>
      <c r="O32" s="28">
        <v>4</v>
      </c>
      <c r="P32" s="12">
        <f t="shared" si="2"/>
        <v>0</v>
      </c>
      <c r="Q32" s="13">
        <f t="shared" si="3"/>
        <v>1</v>
      </c>
      <c r="R32" s="14">
        <f t="shared" si="4"/>
        <v>0</v>
      </c>
      <c r="S32" s="14">
        <f t="shared" si="7"/>
        <v>0</v>
      </c>
      <c r="T32" s="13">
        <f t="shared" si="5"/>
        <v>0</v>
      </c>
      <c r="U32" s="13">
        <f t="shared" si="6"/>
        <v>1</v>
      </c>
    </row>
    <row r="33" spans="1:21" ht="21" customHeight="1">
      <c r="A33" s="6">
        <v>24</v>
      </c>
      <c r="B33" s="107" t="s">
        <v>54</v>
      </c>
      <c r="C33" s="108">
        <f t="shared" si="1"/>
        <v>4.7272727272727275</v>
      </c>
      <c r="D33" s="21" t="s">
        <v>68</v>
      </c>
      <c r="E33" s="95">
        <v>4</v>
      </c>
      <c r="F33" s="96">
        <v>5</v>
      </c>
      <c r="G33" s="75">
        <v>5</v>
      </c>
      <c r="H33" s="101">
        <v>4</v>
      </c>
      <c r="I33" s="27">
        <v>5</v>
      </c>
      <c r="J33" s="42">
        <v>5</v>
      </c>
      <c r="K33" s="42">
        <v>5</v>
      </c>
      <c r="L33" s="42">
        <v>5</v>
      </c>
      <c r="M33" s="42">
        <v>5</v>
      </c>
      <c r="N33" s="42">
        <v>4</v>
      </c>
      <c r="O33" s="28">
        <v>5</v>
      </c>
      <c r="P33" s="12">
        <f t="shared" si="2"/>
        <v>0</v>
      </c>
      <c r="Q33" s="13">
        <f t="shared" si="3"/>
        <v>0</v>
      </c>
      <c r="R33" s="14">
        <f t="shared" si="4"/>
        <v>0</v>
      </c>
      <c r="S33" s="14">
        <f t="shared" si="7"/>
        <v>0</v>
      </c>
      <c r="T33" s="13">
        <f t="shared" si="5"/>
        <v>1</v>
      </c>
      <c r="U33" s="13">
        <f t="shared" si="6"/>
        <v>1</v>
      </c>
    </row>
    <row r="34" spans="2:16" ht="15.75">
      <c r="B34" s="3" t="s">
        <v>20</v>
      </c>
      <c r="C34" s="2" t="s">
        <v>20</v>
      </c>
      <c r="D34" s="38">
        <f>U35/(COUNTIF(C10:C33,"&gt;=0"))</f>
        <v>1</v>
      </c>
      <c r="E34" s="39">
        <f>COUNTIF(E10:E33,"&gt;2")/24</f>
        <v>1</v>
      </c>
      <c r="F34" s="39">
        <f aca="true" t="shared" si="8" ref="F34:O34">COUNTIF(F10:F33,"&gt;2")/24</f>
        <v>1</v>
      </c>
      <c r="G34" s="39">
        <f t="shared" si="8"/>
        <v>1</v>
      </c>
      <c r="H34" s="39">
        <f t="shared" si="8"/>
        <v>1</v>
      </c>
      <c r="I34" s="39">
        <f t="shared" si="8"/>
        <v>1</v>
      </c>
      <c r="J34" s="39">
        <f t="shared" si="8"/>
        <v>1</v>
      </c>
      <c r="K34" s="39">
        <f t="shared" si="8"/>
        <v>1</v>
      </c>
      <c r="L34" s="39">
        <f t="shared" si="8"/>
        <v>1</v>
      </c>
      <c r="M34" s="39">
        <f t="shared" si="8"/>
        <v>1</v>
      </c>
      <c r="N34" s="39">
        <f t="shared" si="8"/>
        <v>1</v>
      </c>
      <c r="O34" s="39">
        <f t="shared" si="8"/>
        <v>1</v>
      </c>
      <c r="P34" s="5"/>
    </row>
    <row r="35" spans="2:21" ht="15.75">
      <c r="B35" s="3" t="s">
        <v>0</v>
      </c>
      <c r="C35" s="2" t="s">
        <v>0</v>
      </c>
      <c r="D35" s="40">
        <f>T35/COUNTIF(C10:C33,"&gt;=0")</f>
        <v>0.5416666666666666</v>
      </c>
      <c r="E35" s="39">
        <f>COUNTIF(E10:E33,"&gt;3")/24</f>
        <v>0.5833333333333334</v>
      </c>
      <c r="F35" s="39">
        <f aca="true" t="shared" si="9" ref="F35:O35">COUNTIF(F10:F33,"&gt;3")/24</f>
        <v>0.9166666666666666</v>
      </c>
      <c r="G35" s="39">
        <f t="shared" si="9"/>
        <v>0.7916666666666666</v>
      </c>
      <c r="H35" s="39">
        <f t="shared" si="9"/>
        <v>0.7916666666666666</v>
      </c>
      <c r="I35" s="39">
        <f t="shared" si="9"/>
        <v>0.9166666666666666</v>
      </c>
      <c r="J35" s="39">
        <f t="shared" si="9"/>
        <v>0.9583333333333334</v>
      </c>
      <c r="K35" s="39">
        <f t="shared" si="9"/>
        <v>0.7916666666666666</v>
      </c>
      <c r="L35" s="39">
        <f t="shared" si="9"/>
        <v>0.875</v>
      </c>
      <c r="M35" s="39">
        <f t="shared" si="9"/>
        <v>0.9583333333333334</v>
      </c>
      <c r="N35" s="39">
        <f t="shared" si="9"/>
        <v>0.8333333333333334</v>
      </c>
      <c r="O35" s="39">
        <f t="shared" si="9"/>
        <v>0.9166666666666666</v>
      </c>
      <c r="P35" s="5"/>
      <c r="T35" s="13">
        <f>COUNTIF(T10:T33,"=1")</f>
        <v>13</v>
      </c>
      <c r="U35" s="13">
        <f>COUNTIF(U10:U33,"=1")</f>
        <v>24</v>
      </c>
    </row>
    <row r="36" spans="5:16" ht="15.75">
      <c r="E36" s="63"/>
      <c r="F36" s="63"/>
      <c r="G36" s="5"/>
      <c r="H36" s="14"/>
      <c r="I36" s="104"/>
      <c r="J36" s="14"/>
      <c r="K36" s="14"/>
      <c r="L36" s="14"/>
      <c r="M36" s="14"/>
      <c r="N36" s="105"/>
      <c r="O36" s="14"/>
      <c r="P36" s="5"/>
    </row>
    <row r="37" spans="1:21" ht="21.75" customHeight="1">
      <c r="A37" s="4">
        <v>1</v>
      </c>
      <c r="B37" s="111" t="s">
        <v>55</v>
      </c>
      <c r="C37" s="45">
        <f>AVERAGE(E37:O37)</f>
        <v>3.4545454545454546</v>
      </c>
      <c r="D37" s="21" t="s">
        <v>73</v>
      </c>
      <c r="E37" s="43">
        <v>3</v>
      </c>
      <c r="F37" s="44">
        <v>3</v>
      </c>
      <c r="G37" s="115">
        <v>3</v>
      </c>
      <c r="H37" s="28">
        <v>3</v>
      </c>
      <c r="I37" s="61">
        <v>3</v>
      </c>
      <c r="J37" s="42">
        <v>5</v>
      </c>
      <c r="K37" s="42">
        <v>3</v>
      </c>
      <c r="L37" s="42">
        <v>4</v>
      </c>
      <c r="M37" s="42">
        <v>4</v>
      </c>
      <c r="N37" s="114">
        <v>3</v>
      </c>
      <c r="O37" s="28">
        <v>4</v>
      </c>
      <c r="P37" s="12">
        <f>IF(COUNTIF(E37:O37,"=2")&gt;0,1,0)</f>
        <v>0</v>
      </c>
      <c r="Q37" s="13">
        <f>IF(P37=1,0,(IF(COUNTIF(E37:O37,"=3")&gt;0,1,0)))</f>
        <v>1</v>
      </c>
      <c r="R37" s="14">
        <f>IF(COUNTIF(E37:O37,"=0")&gt;0,1,0)</f>
        <v>0</v>
      </c>
      <c r="S37" s="14">
        <f>IF(OR(P37=1,R37=1),1,0)</f>
        <v>0</v>
      </c>
      <c r="T37" s="13">
        <f>IF(COUNTIF(E37:O37,"=*")=10,0,IF(COUNTIF(E37:O37,"&gt;=0")-COUNTIF(E37:O37,"&gt;3")=0,1,0))</f>
        <v>0</v>
      </c>
      <c r="U37" s="13">
        <f>IF(COUNTIF(E37:O37,"=*")=10,0,IF(COUNTIF(E37:O37,"&gt;=0")-COUNTIF(E37:O37,"&gt;2")=0,1,0))</f>
        <v>1</v>
      </c>
    </row>
    <row r="38" spans="1:21" ht="21" customHeight="1" thickBot="1">
      <c r="A38" s="46">
        <v>2</v>
      </c>
      <c r="B38" s="111" t="s">
        <v>57</v>
      </c>
      <c r="C38" s="47">
        <f>AVERAGE(E38:O38)</f>
        <v>3.6363636363636362</v>
      </c>
      <c r="D38" s="21" t="s">
        <v>68</v>
      </c>
      <c r="E38" s="48">
        <v>3</v>
      </c>
      <c r="F38" s="49">
        <v>4</v>
      </c>
      <c r="G38" s="76">
        <v>4</v>
      </c>
      <c r="H38" s="28">
        <v>3</v>
      </c>
      <c r="I38" s="62">
        <v>4</v>
      </c>
      <c r="J38" s="42">
        <v>3</v>
      </c>
      <c r="K38" s="42">
        <v>3</v>
      </c>
      <c r="L38" s="42">
        <v>4</v>
      </c>
      <c r="M38" s="42">
        <v>4</v>
      </c>
      <c r="N38" s="106">
        <v>4</v>
      </c>
      <c r="O38" s="28">
        <v>4</v>
      </c>
      <c r="P38" s="12">
        <f>IF(COUNTIF(E38:O38,"=2")&gt;0,1,0)</f>
        <v>0</v>
      </c>
      <c r="Q38" s="13">
        <f>IF(P38=1,0,(IF(COUNTIF(E38:O38,"=3")&gt;0,1,0)))</f>
        <v>1</v>
      </c>
      <c r="R38" s="14">
        <f>IF(COUNTIF(E38:O38,"=0")&gt;0,1,0)</f>
        <v>0</v>
      </c>
      <c r="S38" s="14">
        <f>IF(OR(P38=1,R38=1),1,0)</f>
        <v>0</v>
      </c>
      <c r="T38" s="13">
        <f>IF(COUNTIF(E38:O38,"=*")=10,0,IF(COUNTIF(E38:O38,"&gt;=0")-COUNTIF(E38:O38,"&gt;3")=0,1,0))</f>
        <v>0</v>
      </c>
      <c r="U38" s="13">
        <f>IF(COUNTIF(E38:O38,"=*")=10,0,IF(COUNTIF(E38:O38,"&gt;=0")-COUNTIF(E38:O38,"&gt;2")=0,1,0))</f>
        <v>1</v>
      </c>
    </row>
    <row r="39" spans="1:16" ht="15.75">
      <c r="A39" s="50"/>
      <c r="B39" s="51" t="s">
        <v>20</v>
      </c>
      <c r="C39" s="52">
        <f>U40/(COUNTIF(C37:C38,"&gt;=0"))</f>
        <v>1</v>
      </c>
      <c r="D39" s="53" t="s">
        <v>25</v>
      </c>
      <c r="E39" s="54">
        <f>COUNTIF(E37:E38,"&gt;2")/2</f>
        <v>1</v>
      </c>
      <c r="F39" s="54">
        <f aca="true" t="shared" si="10" ref="F39:O39">COUNTIF(F37:F38,"&gt;2")/2</f>
        <v>1</v>
      </c>
      <c r="G39" s="54">
        <f t="shared" si="10"/>
        <v>1</v>
      </c>
      <c r="H39" s="54">
        <f t="shared" si="10"/>
        <v>1</v>
      </c>
      <c r="I39" s="54">
        <f t="shared" si="10"/>
        <v>1</v>
      </c>
      <c r="J39" s="54">
        <f t="shared" si="10"/>
        <v>1</v>
      </c>
      <c r="K39" s="54">
        <f t="shared" si="10"/>
        <v>1</v>
      </c>
      <c r="L39" s="54">
        <f t="shared" si="10"/>
        <v>1</v>
      </c>
      <c r="M39" s="54">
        <f t="shared" si="10"/>
        <v>1</v>
      </c>
      <c r="N39" s="54">
        <f t="shared" si="10"/>
        <v>1</v>
      </c>
      <c r="O39" s="54">
        <f t="shared" si="10"/>
        <v>1</v>
      </c>
      <c r="P39" s="55"/>
    </row>
    <row r="40" spans="1:21" ht="16.5" thickBot="1">
      <c r="A40" s="56"/>
      <c r="B40" s="57" t="s">
        <v>0</v>
      </c>
      <c r="C40" s="58">
        <f>T40/COUNTIF(C37:C38,"&gt;=0")</f>
        <v>0</v>
      </c>
      <c r="D40" s="59" t="s">
        <v>26</v>
      </c>
      <c r="E40" s="60">
        <f>COUNTIF(E37:E38,"&gt;3")/2</f>
        <v>0</v>
      </c>
      <c r="F40" s="60">
        <f aca="true" t="shared" si="11" ref="F40:O40">COUNTIF(F37:F38,"&gt;3")/2</f>
        <v>0.5</v>
      </c>
      <c r="G40" s="60">
        <f t="shared" si="11"/>
        <v>0.5</v>
      </c>
      <c r="H40" s="60">
        <f t="shared" si="11"/>
        <v>0</v>
      </c>
      <c r="I40" s="60">
        <f t="shared" si="11"/>
        <v>0.5</v>
      </c>
      <c r="J40" s="60">
        <f t="shared" si="11"/>
        <v>0.5</v>
      </c>
      <c r="K40" s="60">
        <f t="shared" si="11"/>
        <v>0</v>
      </c>
      <c r="L40" s="60">
        <f t="shared" si="11"/>
        <v>1</v>
      </c>
      <c r="M40" s="60">
        <f t="shared" si="11"/>
        <v>1</v>
      </c>
      <c r="N40" s="60">
        <f t="shared" si="11"/>
        <v>0.5</v>
      </c>
      <c r="O40" s="60">
        <f t="shared" si="11"/>
        <v>1</v>
      </c>
      <c r="P40" s="55"/>
      <c r="T40" s="13">
        <f>COUNTIF(T37:T38,"=1")</f>
        <v>0</v>
      </c>
      <c r="U40" s="13">
        <f>COUNTIF(U37:U38,"=1")</f>
        <v>2</v>
      </c>
    </row>
    <row r="41" s="41" customFormat="1" ht="15.75"/>
    <row r="42" spans="1:21" ht="21" customHeight="1">
      <c r="A42" s="77">
        <v>2</v>
      </c>
      <c r="B42" s="78" t="s">
        <v>56</v>
      </c>
      <c r="C42" s="79" t="e">
        <f>AVERAGE(E42:O42)</f>
        <v>#DIV/0!</v>
      </c>
      <c r="D42" s="80"/>
      <c r="E42" s="82"/>
      <c r="F42" s="83"/>
      <c r="G42" s="84"/>
      <c r="H42" s="85"/>
      <c r="I42" s="81"/>
      <c r="J42" s="86"/>
      <c r="K42" s="86"/>
      <c r="L42" s="86"/>
      <c r="M42" s="86"/>
      <c r="N42" s="123"/>
      <c r="O42" s="85"/>
      <c r="P42" s="12">
        <f>IF(COUNTIF(E42:O42,"=2")&gt;0,1,0)</f>
        <v>0</v>
      </c>
      <c r="Q42" s="13">
        <f>IF(P42=1,0,(IF(COUNTIF(E42:O42,"=3")&gt;0,1,0)))</f>
        <v>0</v>
      </c>
      <c r="R42" s="14">
        <f>IF(COUNTIF(E42:O42,"=0")&gt;0,1,0)</f>
        <v>0</v>
      </c>
      <c r="S42" s="14">
        <f>IF(OR(P42=1,R42=1),1,0)</f>
        <v>0</v>
      </c>
      <c r="T42" s="13">
        <f>IF(COUNTIF(E42:O42,"=*")=10,0,IF(COUNTIF(E42:O42,"&gt;=0")-COUNTIF(E42:O42,"&gt;3")=0,1,0))</f>
        <v>1</v>
      </c>
      <c r="U42" s="13">
        <f>IF(COUNTIF(E42:O42,"=*")=10,0,IF(COUNTIF(E42:O42,"&gt;=0")-COUNTIF(E42:O42,"&gt;2")=0,1,0))</f>
        <v>1</v>
      </c>
    </row>
  </sheetData>
  <sheetProtection/>
  <mergeCells count="10">
    <mergeCell ref="C7:D7"/>
    <mergeCell ref="C8:D8"/>
    <mergeCell ref="C9:D9"/>
    <mergeCell ref="A2:O2"/>
    <mergeCell ref="E4:F4"/>
    <mergeCell ref="H4:O4"/>
    <mergeCell ref="C4:C6"/>
    <mergeCell ref="D4:D6"/>
    <mergeCell ref="B4:B9"/>
    <mergeCell ref="A4:A9"/>
  </mergeCells>
  <conditionalFormatting sqref="H38:O38 H42:O42 H10:N33 E37:O37">
    <cfRule type="cellIs" priority="25" dxfId="13" operator="equal" stopIfTrue="1">
      <formula>4</formula>
    </cfRule>
    <cfRule type="cellIs" priority="26" dxfId="12" operator="equal" stopIfTrue="1">
      <formula>3</formula>
    </cfRule>
    <cfRule type="cellIs" priority="27" dxfId="11" operator="equal" stopIfTrue="1">
      <formula>2</formula>
    </cfRule>
  </conditionalFormatting>
  <conditionalFormatting sqref="E10:O33">
    <cfRule type="cellIs" priority="22" dxfId="10" operator="equal" stopIfTrue="1">
      <formula>4</formula>
    </cfRule>
    <cfRule type="cellIs" priority="23" dxfId="2" operator="equal" stopIfTrue="1">
      <formula>3</formula>
    </cfRule>
    <cfRule type="cellIs" priority="24" dxfId="1" operator="equal" stopIfTrue="1">
      <formula>2</formula>
    </cfRule>
  </conditionalFormatting>
  <conditionalFormatting sqref="E10:O33">
    <cfRule type="cellIs" priority="19" dxfId="0" operator="equal" stopIfTrue="1">
      <formula>4</formula>
    </cfRule>
    <cfRule type="cellIs" priority="20" dxfId="1" operator="equal" stopIfTrue="1">
      <formula>2</formula>
    </cfRule>
    <cfRule type="cellIs" priority="21" dxfId="5" operator="equal" stopIfTrue="1">
      <formula>3</formula>
    </cfRule>
  </conditionalFormatting>
  <conditionalFormatting sqref="N38 N42 E38:G38 E42:G42 I38 I42">
    <cfRule type="cellIs" priority="7" dxfId="0" operator="equal" stopIfTrue="1">
      <formula>4</formula>
    </cfRule>
  </conditionalFormatting>
  <conditionalFormatting sqref="E42:O42 E37:O38">
    <cfRule type="cellIs" priority="3" dxfId="3" operator="equal" stopIfTrue="1">
      <formula>3</formula>
    </cfRule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4</formula>
    </cfRule>
  </conditionalFormatting>
  <printOptions/>
  <pageMargins left="0.1968503937007874" right="0.15748031496062992" top="0.2755905511811024" bottom="0.15748031496062992" header="0.15748031496062992" footer="0.11811023622047245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</dc:creator>
  <cp:keywords/>
  <dc:description/>
  <cp:lastModifiedBy>SEO</cp:lastModifiedBy>
  <cp:lastPrinted>2018-06-21T01:12:09Z</cp:lastPrinted>
  <dcterms:created xsi:type="dcterms:W3CDTF">2016-12-01T08:04:31Z</dcterms:created>
  <dcterms:modified xsi:type="dcterms:W3CDTF">2019-01-10T06:32:52Z</dcterms:modified>
  <cp:category/>
  <cp:version/>
  <cp:contentType/>
  <cp:contentStatus/>
</cp:coreProperties>
</file>